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6795" activeTab="1"/>
  </bookViews>
  <sheets>
    <sheet name="MAPATO  JULAI 2017" sheetId="1" r:id="rId1"/>
    <sheet name="MATUMIZI JULAI 2017" sheetId="2" r:id="rId2"/>
  </sheets>
  <definedNames>
    <definedName name="_xlnm.Print_Titles" localSheetId="0">'MAPATO  JULAI 2017'!$4:$5</definedName>
    <definedName name="_xlnm.Print_Titles" localSheetId="1">'MATUMIZI JULAI 2017'!$3:$4</definedName>
  </definedNames>
  <calcPr fullCalcOnLoad="1"/>
</workbook>
</file>

<file path=xl/sharedStrings.xml><?xml version="1.0" encoding="utf-8"?>
<sst xmlns="http://schemas.openxmlformats.org/spreadsheetml/2006/main" count="187" uniqueCount="155">
  <si>
    <t>MAPATO     HALISI</t>
  </si>
  <si>
    <t>Leseni za uvuvi</t>
  </si>
  <si>
    <t>051000: ADA NA USHURU</t>
  </si>
  <si>
    <t>IDARA YA ELIMU-MSINGI</t>
  </si>
  <si>
    <t>IDARA YA ELIMU-SEKONDARI</t>
  </si>
  <si>
    <t>15%  Utalii wa picha (JUHIBU) na maeneo mengine</t>
  </si>
  <si>
    <t>Idara ya Elimu Msingi</t>
  </si>
  <si>
    <t>Idara ya Elimu Sekondari</t>
  </si>
  <si>
    <t>Idara ya Ujenzi</t>
  </si>
  <si>
    <t>Idara ya Afya</t>
  </si>
  <si>
    <t>Idara ya  Maji</t>
  </si>
  <si>
    <t>JUMLA OC</t>
  </si>
  <si>
    <t>Ushuru wa madini ya ujenzi</t>
  </si>
  <si>
    <t>IDARA YA UTAWALA (GS2 &amp; na kuendelea)</t>
  </si>
  <si>
    <t>JUMLA MISHAHARA</t>
  </si>
  <si>
    <t>Minada na Magulio</t>
  </si>
  <si>
    <t>RUZUKU TOKA SERIKALI KUU</t>
  </si>
  <si>
    <t>MATUMIZI MENGINEYO [OC]</t>
  </si>
  <si>
    <t>Ushuru wa huduma</t>
  </si>
  <si>
    <t xml:space="preserve">         MIRADI</t>
  </si>
  <si>
    <t>Leseni za vileo</t>
  </si>
  <si>
    <t>Papo kwa papo</t>
  </si>
  <si>
    <t>KIFUNGU</t>
  </si>
  <si>
    <t>Ushuru wa samaki</t>
  </si>
  <si>
    <t>Ada ya zabuni</t>
  </si>
  <si>
    <t>MISHAHARA</t>
  </si>
  <si>
    <t>050700: KUTOKANA NA</t>
  </si>
  <si>
    <t>HUDUMA MBALIMBALI</t>
  </si>
  <si>
    <t>Vibali vya maonyesho ya biashara</t>
  </si>
  <si>
    <t>Ushuru wa mazao mbalimbali</t>
  </si>
  <si>
    <t>HALMASHAURI YA WILAYA YA BABATI</t>
  </si>
  <si>
    <t>Mfuko wa Uchangiaji Huduma za   Afya</t>
  </si>
  <si>
    <t>MBALIMBALI</t>
  </si>
  <si>
    <t>Ushuru wa vibao vya matangazo</t>
  </si>
  <si>
    <t>Ada ya ukaguzi wa nyama</t>
  </si>
  <si>
    <t>Ushuru wa stendi</t>
  </si>
  <si>
    <t>IDARA / MAELEZO</t>
  </si>
  <si>
    <t>M  A  K  I  S  I  O</t>
  </si>
  <si>
    <t>Faini kwa kuvunja sheria ndogo</t>
  </si>
  <si>
    <t>Ada ya huduma za misitu</t>
  </si>
  <si>
    <t>080000: MALI ZA HALMASHAURI</t>
  </si>
  <si>
    <t>Nyumba za Halmashauri</t>
  </si>
  <si>
    <t>Posho ya kuitwa kazini-On Call allowance</t>
  </si>
  <si>
    <t>Kitengo cha Nyuki</t>
  </si>
  <si>
    <t>Leseni za biashara mbalimabali</t>
  </si>
  <si>
    <t>JUMLA</t>
  </si>
  <si>
    <t>%</t>
  </si>
  <si>
    <t>IDARA YA MAJI</t>
  </si>
  <si>
    <t>IDARA YA UJENZI</t>
  </si>
  <si>
    <t xml:space="preserve">Jumla </t>
  </si>
  <si>
    <t>Mauzo ya stakabadhi</t>
  </si>
  <si>
    <t>Mipango</t>
  </si>
  <si>
    <t>Maendeleo ya jamii</t>
  </si>
  <si>
    <t>Ushirika</t>
  </si>
  <si>
    <t>Biashara</t>
  </si>
  <si>
    <t>Ukagauzi wa ndani</t>
  </si>
  <si>
    <t>Usafi na Mazingira</t>
  </si>
  <si>
    <t>Ardhi na Maliasili</t>
  </si>
  <si>
    <t>Ushuru wa madini chumvi</t>
  </si>
  <si>
    <t>IDARA/MAELEZO</t>
  </si>
  <si>
    <t>MAKISIO</t>
  </si>
  <si>
    <t>MFUKO WA BASKET</t>
  </si>
  <si>
    <t>KITENGO CHA UCHAGUZI</t>
  </si>
  <si>
    <t>IDARA YA ELIMU MSINGI</t>
  </si>
  <si>
    <t>IDARA YA ELIMU SEKONDARI</t>
  </si>
  <si>
    <t>IDARA YA ARDHI NA MALIASILI</t>
  </si>
  <si>
    <t>KITENGO CHA SHERIA</t>
  </si>
  <si>
    <t>KITENGO CHA UKAGUZI WA NDANI</t>
  </si>
  <si>
    <t>KITENGO CHA MANUNUZI</t>
  </si>
  <si>
    <t>KITENGO CHA NYUKI</t>
  </si>
  <si>
    <t>IDARA YA MAENDELEO YA JAMII</t>
  </si>
  <si>
    <t>IDARA YA USAFI NA MAZINGIRA</t>
  </si>
  <si>
    <t>IDARA YA AFYA</t>
  </si>
  <si>
    <t>JUMLA KUU MATUMIZI  YOTE</t>
  </si>
  <si>
    <t>MAPATO NGAZI YA KATA</t>
  </si>
  <si>
    <t>Mapato ya Vijiji</t>
  </si>
  <si>
    <t>JUMLA NDOGO 1</t>
  </si>
  <si>
    <t>JUMLA NDOGO 2</t>
  </si>
  <si>
    <t>JUMLA KUU VYANZO VYA NDANI [1+2]</t>
  </si>
  <si>
    <t>MATUMIZI</t>
  </si>
  <si>
    <t>MIRADI YA MAENDELEO</t>
  </si>
  <si>
    <t>MATUMIZI MENGINEYO (OC)-RUZUKU</t>
  </si>
  <si>
    <t>Mapato mengineyo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</si>
  <si>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</si>
  <si>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.</t>
  </si>
  <si>
    <t>……………………………………………..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.......</t>
  </si>
  <si>
    <t>…………….</t>
  </si>
  <si>
    <t>`111</t>
  </si>
  <si>
    <t>Kodi ya Ardhi 30% + Premium</t>
  </si>
  <si>
    <t>MUHTASARI WA MATUMIZI KWA KILA IDARA NA VITENGO</t>
  </si>
  <si>
    <t>MAPATO YA NDANI-Kuchangia Miradi</t>
  </si>
  <si>
    <t>IDARA YA MIFUGO NA UVUVI</t>
  </si>
  <si>
    <t>IDARA YA KILIMO NA USHIRIKA</t>
  </si>
  <si>
    <t>KITENGO CHA UFUGAJI NYUKI</t>
  </si>
  <si>
    <t>MATUMIZI MENGINEYO (OC)-MAPATO YA NDANI</t>
  </si>
  <si>
    <t>MFUKO WA BARABARA</t>
  </si>
  <si>
    <t>MISHAHARA-RUZUKU</t>
  </si>
  <si>
    <t>MISHAHARA-MAPATO YA NDANI</t>
  </si>
  <si>
    <t>MFUKO WA TASAF III</t>
  </si>
  <si>
    <t>MRADI WA MAJI VIJIJINI (NRWSSP)</t>
  </si>
  <si>
    <t>MRADI WA MAJI VIJIJINI (NWSSP)</t>
  </si>
  <si>
    <t>JUMLA  BAKAA</t>
  </si>
  <si>
    <t>JUMLA BAKAA</t>
  </si>
  <si>
    <t>JUMLA KUU  MAPATO YOTE</t>
  </si>
  <si>
    <t>050800: ADA YA LESENI MBALIMBALI</t>
  </si>
  <si>
    <t>Marejesho ya Fedha  za Bima ya Afya</t>
  </si>
  <si>
    <t>Ada  shule za Sekondari (A-level)</t>
  </si>
  <si>
    <t>Ushuru wa nyumba za kulala wageni</t>
  </si>
  <si>
    <t>Idara ya Kilimo na Mifugo</t>
  </si>
  <si>
    <t>MFUKO WA JIMBO</t>
  </si>
  <si>
    <t>MFUKO WA JIMBO (CDCF)</t>
  </si>
  <si>
    <t>MRADI WA MAJI (WSDP)</t>
  </si>
  <si>
    <t>IDARA YA FEDHA NA BIASHARA</t>
  </si>
  <si>
    <t>IDARA YA NIFUGO NA UVUVI</t>
  </si>
  <si>
    <t>CHF Iliyoboreshwa (iCHF)</t>
  </si>
  <si>
    <t xml:space="preserve"> </t>
  </si>
  <si>
    <t>JULAI 2017</t>
  </si>
  <si>
    <t>TAARIFA YA MAPATO KWA KIPINDI CHA MWEZI  JULAI  2017</t>
  </si>
  <si>
    <t>JULAI 2017 - JUNI 2018</t>
  </si>
  <si>
    <t>MRADI WA LGCDG+CBG</t>
  </si>
  <si>
    <t>FEDHA ZA BAKAA MWAKA 2016/2017</t>
  </si>
  <si>
    <t>CBG+ CDG Usimamizi</t>
  </si>
  <si>
    <t>JUMLA YA   BAJETI 2017/2018</t>
  </si>
  <si>
    <t xml:space="preserve">  </t>
  </si>
  <si>
    <t>MRADI WA MAJI (WSDP) 2016/2017</t>
  </si>
  <si>
    <r>
      <t>Idara ya utawala[</t>
    </r>
    <r>
      <rPr>
        <b/>
        <i/>
        <sz val="13"/>
        <color indexed="8"/>
        <rFont val="Arial Narrow"/>
        <family val="2"/>
      </rPr>
      <t>General Purpose Grant</t>
    </r>
    <r>
      <rPr>
        <sz val="13"/>
        <color indexed="8"/>
        <rFont val="Arial Narrow"/>
        <family val="2"/>
      </rPr>
      <t>]</t>
    </r>
  </si>
  <si>
    <t>Programu ya Elimu Bila Malipo Msingi</t>
  </si>
  <si>
    <t>Programu ya Elimu Bila Malipo  Sekondari</t>
  </si>
  <si>
    <t>USTAWI WA JAMII</t>
  </si>
  <si>
    <t>JULAI 17-JUNI 18</t>
  </si>
  <si>
    <t>TAARIFA YA MATUMIZI  KWA KIPINDI CHA MWEZI   JULAI 2017</t>
  </si>
  <si>
    <t>UTAMADUNI</t>
  </si>
  <si>
    <t>IDARA YA UTAWALA   NA UTUMISHI</t>
  </si>
  <si>
    <t>BIASHARA</t>
  </si>
  <si>
    <t>IDARA YA MIPANGO, TAKWIMU NA UFUATILIAJI</t>
  </si>
  <si>
    <t xml:space="preserve"> USHIRIKA</t>
  </si>
  <si>
    <t>TEHAMA</t>
  </si>
  <si>
    <t>MAWASILIANO YA UMMA</t>
  </si>
  <si>
    <t>IDARA YA UTAWALA  NA UTUMISHI</t>
  </si>
  <si>
    <t>IDARA YA  MIPANGO,  TAKWIMU NA UFUATLIAJI</t>
  </si>
  <si>
    <t>USHIRIKA</t>
  </si>
  <si>
    <t>IDARA YA ELIMU MSINGI-ELIMU BILA MALIPO</t>
  </si>
  <si>
    <t>IDARA YA ELIMU SEKONDARI-ELIMU BILA MALIPO</t>
  </si>
  <si>
    <t xml:space="preserve"> BIASHARA</t>
  </si>
  <si>
    <t>MRADI WA MAENDELEO -USIMAMIZI</t>
  </si>
  <si>
    <t>MFUKO WA KUJENGA UWEZO(CBG)</t>
  </si>
  <si>
    <t>MRADI WA MAENDELEO  (CDG+CBG)</t>
  </si>
  <si>
    <t>MRADI WA MAJI VIJIJINI -NRWSSP</t>
  </si>
  <si>
    <t>MFUKO WA PAMOJA -BASKET FUND</t>
  </si>
  <si>
    <t>MFUKO WA MAENDELEO YA JAMII-TASAF</t>
  </si>
  <si>
    <t>JUMLA  BAJETI   2017/2018</t>
  </si>
  <si>
    <t>MFUKO WA PAMOJA - BASKET FUND</t>
  </si>
  <si>
    <t>MIRADI YA MAJI YA MWAKA 2016/2017 (WSDP)</t>
  </si>
  <si>
    <t>MIRADI YA MAJI VIJIJINI  (WSDP)</t>
  </si>
  <si>
    <t>FEDHA ZA BAKAA  MWAKA 2016/2017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</si>
</sst>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;\(#,##0.00\)"/>
    <numFmt numFmtId="173" formatCode="_(* #,##0.0_);_(* \(#,##0.0\);_(* &quot;-&quot;?_);_(@_)"/>
    <numFmt numFmtId="174" formatCode="#,##0.0;\(#,##0.0\)"/>
    <numFmt numFmtId="175" formatCode="#,##0;\(#,##0\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0.00000"/>
    <numFmt numFmtId="182" formatCode="0.000000"/>
    <numFmt numFmtId="183" formatCode="0.0000000"/>
    <numFmt numFmtId="184" formatCode="0.00000000"/>
    <numFmt numFmtId="185" formatCode="#,##0.000;\(#,##0.000\)"/>
    <numFmt numFmtId="186" formatCode="#,##0.0000;\(#,##0.0000\)"/>
    <numFmt numFmtId="187" formatCode="#,##0.00000;\(#,##0.00000\)"/>
    <numFmt numFmtId="188" formatCode="[$€-2]\ #,##0.00_);[Red]\([$€-2]\ #,##0.00\)"/>
    <numFmt numFmtId="189" formatCode="0_);\(0\)"/>
    <numFmt numFmtId="190" formatCode="#,##0.0_);\(#,##0.0\)"/>
    <numFmt numFmtId="191" formatCode="_-* #,##0.00_-;\-* #,##0.00_-;_-* &quot;-&quot;??_-;_-@_-"/>
  </numFmts>
  <fonts count="84">
    <font>
      <sz val="10"/>
      <name val="Arial"/>
      <family val="0"/>
    </font>
    <font>
      <sz val="12"/>
      <name val="Arial Narrow"/>
      <family val="2"/>
    </font>
    <font>
      <sz val="8"/>
      <name val="Arial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b/>
      <sz val="13"/>
      <color indexed="8"/>
      <name val="Times New Roman"/>
      <family val="1"/>
    </font>
    <font>
      <sz val="10"/>
      <name val="Arial Narrow"/>
      <family val="2"/>
    </font>
    <font>
      <sz val="13"/>
      <color indexed="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3"/>
      <color indexed="10"/>
      <name val="Arial"/>
      <family val="2"/>
    </font>
    <font>
      <b/>
      <i/>
      <sz val="13"/>
      <color indexed="8"/>
      <name val="Arial"/>
      <family val="2"/>
    </font>
    <font>
      <b/>
      <i/>
      <sz val="13"/>
      <color indexed="8"/>
      <name val="Arial Narrow"/>
      <family val="2"/>
    </font>
    <font>
      <sz val="13"/>
      <name val="Arial Narrow"/>
      <family val="2"/>
    </font>
    <font>
      <sz val="13"/>
      <color indexed="8"/>
      <name val="Arial"/>
      <family val="2"/>
    </font>
    <font>
      <b/>
      <i/>
      <sz val="13"/>
      <color indexed="10"/>
      <name val="Arial Narrow"/>
      <family val="2"/>
    </font>
    <font>
      <b/>
      <sz val="13"/>
      <name val="Arial Narrow"/>
      <family val="2"/>
    </font>
    <font>
      <b/>
      <sz val="13"/>
      <color indexed="8"/>
      <name val="Arial"/>
      <family val="2"/>
    </font>
    <font>
      <b/>
      <sz val="11"/>
      <color indexed="8"/>
      <name val="Arial Narrow"/>
      <family val="2"/>
    </font>
    <font>
      <b/>
      <i/>
      <sz val="18"/>
      <color indexed="10"/>
      <name val="Arial"/>
      <family val="2"/>
    </font>
    <font>
      <b/>
      <i/>
      <sz val="18"/>
      <color indexed="8"/>
      <name val="Arial"/>
      <family val="2"/>
    </font>
    <font>
      <sz val="9"/>
      <name val="Arial Narrow"/>
      <family val="2"/>
    </font>
    <font>
      <b/>
      <i/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6"/>
      <color indexed="8"/>
      <name val="Arial Narrow"/>
      <family val="2"/>
    </font>
    <font>
      <b/>
      <i/>
      <sz val="18"/>
      <color indexed="8"/>
      <name val="Arial Narrow"/>
      <family val="2"/>
    </font>
    <font>
      <sz val="9"/>
      <color indexed="8"/>
      <name val="Arial Narrow"/>
      <family val="2"/>
    </font>
    <font>
      <b/>
      <i/>
      <sz val="14"/>
      <color indexed="8"/>
      <name val="Arial Narrow"/>
      <family val="2"/>
    </font>
    <font>
      <b/>
      <i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3"/>
      <color theme="1"/>
      <name val="Arial Narrow"/>
      <family val="2"/>
    </font>
    <font>
      <sz val="14"/>
      <color theme="1"/>
      <name val="Arial Narrow"/>
      <family val="2"/>
    </font>
    <font>
      <i/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3"/>
      <color theme="1"/>
      <name val="Arial Narrow"/>
      <family val="2"/>
    </font>
    <font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9"/>
      <color theme="1"/>
      <name val="Arial Narrow"/>
      <family val="2"/>
    </font>
    <font>
      <b/>
      <i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43" fontId="72" fillId="33" borderId="10" xfId="42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43" fontId="73" fillId="33" borderId="0" xfId="42" applyFont="1" applyFill="1" applyAlignment="1">
      <alignment/>
    </xf>
    <xf numFmtId="0" fontId="73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1" fillId="33" borderId="0" xfId="0" applyFont="1" applyFill="1" applyBorder="1" applyAlignment="1">
      <alignment/>
    </xf>
    <xf numFmtId="43" fontId="75" fillId="33" borderId="10" xfId="42" applyFont="1" applyFill="1" applyBorder="1" applyAlignment="1">
      <alignment/>
    </xf>
    <xf numFmtId="43" fontId="73" fillId="33" borderId="10" xfId="42" applyFont="1" applyFill="1" applyBorder="1" applyAlignment="1">
      <alignment/>
    </xf>
    <xf numFmtId="165" fontId="76" fillId="34" borderId="10" xfId="42" applyNumberFormat="1" applyFont="1" applyFill="1" applyBorder="1" applyAlignment="1">
      <alignment horizontal="center"/>
    </xf>
    <xf numFmtId="165" fontId="76" fillId="33" borderId="0" xfId="42" applyNumberFormat="1" applyFont="1" applyFill="1" applyBorder="1" applyAlignment="1">
      <alignment horizontal="center"/>
    </xf>
    <xf numFmtId="165" fontId="71" fillId="33" borderId="0" xfId="42" applyNumberFormat="1" applyFont="1" applyFill="1" applyBorder="1" applyAlignment="1">
      <alignment/>
    </xf>
    <xf numFmtId="43" fontId="10" fillId="33" borderId="0" xfId="42" applyFont="1" applyFill="1" applyAlignment="1">
      <alignment/>
    </xf>
    <xf numFmtId="0" fontId="11" fillId="0" borderId="0" xfId="0" applyFont="1" applyAlignment="1">
      <alignment/>
    </xf>
    <xf numFmtId="165" fontId="75" fillId="33" borderId="0" xfId="42" applyNumberFormat="1" applyFont="1" applyFill="1" applyAlignment="1">
      <alignment horizontal="center"/>
    </xf>
    <xf numFmtId="165" fontId="75" fillId="33" borderId="10" xfId="42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73" fillId="33" borderId="0" xfId="0" applyFont="1" applyFill="1" applyBorder="1" applyAlignment="1">
      <alignment/>
    </xf>
    <xf numFmtId="43" fontId="77" fillId="33" borderId="10" xfId="42" applyFont="1" applyFill="1" applyBorder="1" applyAlignment="1">
      <alignment/>
    </xf>
    <xf numFmtId="0" fontId="75" fillId="33" borderId="0" xfId="0" applyFont="1" applyFill="1" applyBorder="1" applyAlignment="1">
      <alignment/>
    </xf>
    <xf numFmtId="43" fontId="73" fillId="33" borderId="0" xfId="42" applyFont="1" applyFill="1" applyBorder="1" applyAlignment="1">
      <alignment/>
    </xf>
    <xf numFmtId="165" fontId="75" fillId="33" borderId="11" xfId="42" applyNumberFormat="1" applyFont="1" applyFill="1" applyBorder="1" applyAlignment="1">
      <alignment/>
    </xf>
    <xf numFmtId="165" fontId="75" fillId="33" borderId="12" xfId="42" applyNumberFormat="1" applyFont="1" applyFill="1" applyBorder="1" applyAlignment="1">
      <alignment horizontal="center"/>
    </xf>
    <xf numFmtId="165" fontId="75" fillId="33" borderId="10" xfId="0" applyNumberFormat="1" applyFont="1" applyFill="1" applyBorder="1" applyAlignment="1">
      <alignment horizontal="center"/>
    </xf>
    <xf numFmtId="165" fontId="75" fillId="33" borderId="13" xfId="42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/>
    </xf>
    <xf numFmtId="165" fontId="9" fillId="33" borderId="0" xfId="42" applyNumberFormat="1" applyFont="1" applyFill="1" applyBorder="1" applyAlignment="1" applyProtection="1">
      <alignment/>
      <protection locked="0"/>
    </xf>
    <xf numFmtId="165" fontId="11" fillId="0" borderId="0" xfId="42" applyNumberFormat="1" applyFont="1" applyAlignment="1">
      <alignment/>
    </xf>
    <xf numFmtId="43" fontId="14" fillId="33" borderId="0" xfId="42" applyFont="1" applyFill="1" applyAlignment="1">
      <alignment/>
    </xf>
    <xf numFmtId="0" fontId="14" fillId="33" borderId="0" xfId="0" applyNumberFormat="1" applyFont="1" applyFill="1" applyAlignment="1">
      <alignment/>
    </xf>
    <xf numFmtId="0" fontId="15" fillId="34" borderId="10" xfId="0" applyNumberFormat="1" applyFont="1" applyFill="1" applyBorder="1" applyAlignment="1" quotePrefix="1">
      <alignment horizontal="center"/>
    </xf>
    <xf numFmtId="43" fontId="15" fillId="33" borderId="0" xfId="42" applyFont="1" applyFill="1" applyBorder="1" applyAlignment="1">
      <alignment/>
    </xf>
    <xf numFmtId="0" fontId="15" fillId="33" borderId="0" xfId="0" applyNumberFormat="1" applyFont="1" applyFill="1" applyBorder="1" applyAlignment="1">
      <alignment/>
    </xf>
    <xf numFmtId="17" fontId="15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 quotePrefix="1">
      <alignment horizontal="left"/>
    </xf>
    <xf numFmtId="9" fontId="7" fillId="33" borderId="10" xfId="0" applyNumberFormat="1" applyFont="1" applyFill="1" applyBorder="1" applyAlignment="1">
      <alignment horizontal="center"/>
    </xf>
    <xf numFmtId="43" fontId="8" fillId="33" borderId="0" xfId="42" applyFont="1" applyFill="1" applyAlignment="1">
      <alignment/>
    </xf>
    <xf numFmtId="0" fontId="6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 quotePrefix="1">
      <alignment horizontal="left"/>
    </xf>
    <xf numFmtId="165" fontId="16" fillId="33" borderId="10" xfId="42" applyNumberFormat="1" applyFont="1" applyFill="1" applyBorder="1" applyAlignment="1">
      <alignment/>
    </xf>
    <xf numFmtId="43" fontId="17" fillId="33" borderId="0" xfId="42" applyFont="1" applyFill="1" applyAlignment="1">
      <alignment/>
    </xf>
    <xf numFmtId="0" fontId="17" fillId="33" borderId="0" xfId="0" applyFont="1" applyFill="1" applyAlignment="1">
      <alignment/>
    </xf>
    <xf numFmtId="0" fontId="6" fillId="33" borderId="10" xfId="0" applyFont="1" applyFill="1" applyBorder="1" applyAlignment="1">
      <alignment horizontal="left"/>
    </xf>
    <xf numFmtId="165" fontId="6" fillId="33" borderId="10" xfId="42" applyNumberFormat="1" applyFont="1" applyFill="1" applyBorder="1" applyAlignment="1">
      <alignment/>
    </xf>
    <xf numFmtId="0" fontId="7" fillId="33" borderId="10" xfId="0" applyFont="1" applyFill="1" applyBorder="1" applyAlignment="1" quotePrefix="1">
      <alignment horizontal="right"/>
    </xf>
    <xf numFmtId="0" fontId="7" fillId="33" borderId="10" xfId="0" applyFont="1" applyFill="1" applyBorder="1" applyAlignment="1">
      <alignment/>
    </xf>
    <xf numFmtId="172" fontId="7" fillId="33" borderId="10" xfId="0" applyNumberFormat="1" applyFont="1" applyFill="1" applyBorder="1" applyAlignment="1" quotePrefix="1">
      <alignment horizontal="fill"/>
    </xf>
    <xf numFmtId="9" fontId="7" fillId="33" borderId="10" xfId="0" applyNumberFormat="1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center"/>
    </xf>
    <xf numFmtId="43" fontId="16" fillId="33" borderId="10" xfId="42" applyFont="1" applyFill="1" applyBorder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72" fontId="6" fillId="33" borderId="10" xfId="0" applyNumberFormat="1" applyFont="1" applyFill="1" applyBorder="1" applyAlignment="1">
      <alignment horizontal="right"/>
    </xf>
    <xf numFmtId="43" fontId="6" fillId="33" borderId="10" xfId="42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3" xfId="0" applyFont="1" applyFill="1" applyBorder="1" applyAlignment="1" quotePrefix="1">
      <alignment horizontal="right"/>
    </xf>
    <xf numFmtId="172" fontId="7" fillId="33" borderId="13" xfId="0" applyNumberFormat="1" applyFont="1" applyFill="1" applyBorder="1" applyAlignment="1">
      <alignment/>
    </xf>
    <xf numFmtId="9" fontId="7" fillId="33" borderId="13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 quotePrefix="1">
      <alignment horizontal="right"/>
    </xf>
    <xf numFmtId="172" fontId="7" fillId="33" borderId="12" xfId="0" applyNumberFormat="1" applyFont="1" applyFill="1" applyBorder="1" applyAlignment="1">
      <alignment/>
    </xf>
    <xf numFmtId="9" fontId="7" fillId="33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72" fontId="6" fillId="33" borderId="14" xfId="0" applyNumberFormat="1" applyFont="1" applyFill="1" applyBorder="1" applyAlignment="1" quotePrefix="1">
      <alignment horizontal="fill"/>
    </xf>
    <xf numFmtId="9" fontId="7" fillId="33" borderId="14" xfId="0" applyNumberFormat="1" applyFont="1" applyFill="1" applyBorder="1" applyAlignment="1" quotePrefix="1">
      <alignment horizontal="center"/>
    </xf>
    <xf numFmtId="0" fontId="7" fillId="33" borderId="10" xfId="0" applyFont="1" applyFill="1" applyBorder="1" applyAlignment="1">
      <alignment horizontal="left"/>
    </xf>
    <xf numFmtId="172" fontId="6" fillId="33" borderId="10" xfId="0" applyNumberFormat="1" applyFont="1" applyFill="1" applyBorder="1" applyAlignment="1" quotePrefix="1">
      <alignment horizontal="fill"/>
    </xf>
    <xf numFmtId="172" fontId="7" fillId="33" borderId="10" xfId="0" applyNumberFormat="1" applyFont="1" applyFill="1" applyBorder="1" applyAlignment="1">
      <alignment/>
    </xf>
    <xf numFmtId="0" fontId="6" fillId="33" borderId="13" xfId="0" applyFont="1" applyFill="1" applyBorder="1" applyAlignment="1" quotePrefix="1">
      <alignment horizontal="center"/>
    </xf>
    <xf numFmtId="0" fontId="7" fillId="33" borderId="13" xfId="0" applyFont="1" applyFill="1" applyBorder="1" applyAlignment="1">
      <alignment horizontal="left"/>
    </xf>
    <xf numFmtId="0" fontId="7" fillId="33" borderId="12" xfId="0" applyFont="1" applyFill="1" applyBorder="1" applyAlignment="1" quotePrefix="1">
      <alignment horizontal="left"/>
    </xf>
    <xf numFmtId="0" fontId="18" fillId="33" borderId="10" xfId="0" applyFont="1" applyFill="1" applyBorder="1" applyAlignment="1" quotePrefix="1">
      <alignment horizontal="left"/>
    </xf>
    <xf numFmtId="172" fontId="17" fillId="33" borderId="10" xfId="0" applyNumberFormat="1" applyFont="1" applyFill="1" applyBorder="1" applyAlignment="1">
      <alignment/>
    </xf>
    <xf numFmtId="175" fontId="6" fillId="33" borderId="10" xfId="0" applyNumberFormat="1" applyFont="1" applyFill="1" applyBorder="1" applyAlignment="1">
      <alignment/>
    </xf>
    <xf numFmtId="175" fontId="6" fillId="33" borderId="10" xfId="42" applyNumberFormat="1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43" fontId="6" fillId="33" borderId="0" xfId="42" applyFont="1" applyFill="1" applyAlignment="1">
      <alignment/>
    </xf>
    <xf numFmtId="0" fontId="72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77" fillId="33" borderId="10" xfId="0" applyFont="1" applyFill="1" applyBorder="1" applyAlignment="1">
      <alignment/>
    </xf>
    <xf numFmtId="43" fontId="77" fillId="33" borderId="15" xfId="42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172" fontId="18" fillId="33" borderId="10" xfId="0" applyNumberFormat="1" applyFont="1" applyFill="1" applyBorder="1" applyAlignment="1">
      <alignment/>
    </xf>
    <xf numFmtId="9" fontId="18" fillId="33" borderId="10" xfId="0" applyNumberFormat="1" applyFont="1" applyFill="1" applyBorder="1" applyAlignment="1">
      <alignment horizontal="center"/>
    </xf>
    <xf numFmtId="43" fontId="18" fillId="33" borderId="0" xfId="42" applyFont="1" applyFill="1" applyAlignment="1">
      <alignment/>
    </xf>
    <xf numFmtId="0" fontId="18" fillId="33" borderId="0" xfId="0" applyFont="1" applyFill="1" applyAlignment="1">
      <alignment/>
    </xf>
    <xf numFmtId="0" fontId="6" fillId="33" borderId="16" xfId="0" applyFont="1" applyFill="1" applyBorder="1" applyAlignment="1">
      <alignment horizontal="left"/>
    </xf>
    <xf numFmtId="43" fontId="72" fillId="33" borderId="16" xfId="42" applyFont="1" applyFill="1" applyBorder="1" applyAlignment="1">
      <alignment/>
    </xf>
    <xf numFmtId="43" fontId="6" fillId="33" borderId="16" xfId="42" applyFont="1" applyFill="1" applyBorder="1" applyAlignment="1">
      <alignment/>
    </xf>
    <xf numFmtId="0" fontId="7" fillId="33" borderId="13" xfId="0" applyFont="1" applyFill="1" applyBorder="1" applyAlignment="1" quotePrefix="1">
      <alignment horizontal="left"/>
    </xf>
    <xf numFmtId="165" fontId="7" fillId="33" borderId="0" xfId="42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 quotePrefix="1">
      <alignment horizontal="left"/>
    </xf>
    <xf numFmtId="172" fontId="7" fillId="33" borderId="14" xfId="0" applyNumberFormat="1" applyFont="1" applyFill="1" applyBorder="1" applyAlignment="1">
      <alignment/>
    </xf>
    <xf numFmtId="9" fontId="7" fillId="33" borderId="14" xfId="0" applyNumberFormat="1" applyFont="1" applyFill="1" applyBorder="1" applyAlignment="1">
      <alignment horizontal="center"/>
    </xf>
    <xf numFmtId="43" fontId="19" fillId="33" borderId="10" xfId="42" applyFont="1" applyFill="1" applyBorder="1" applyAlignment="1">
      <alignment/>
    </xf>
    <xf numFmtId="0" fontId="6" fillId="33" borderId="16" xfId="0" applyFont="1" applyFill="1" applyBorder="1" applyAlignment="1">
      <alignment/>
    </xf>
    <xf numFmtId="43" fontId="16" fillId="33" borderId="16" xfId="42" applyFont="1" applyFill="1" applyBorder="1" applyAlignment="1">
      <alignment/>
    </xf>
    <xf numFmtId="0" fontId="17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right"/>
    </xf>
    <xf numFmtId="43" fontId="19" fillId="33" borderId="13" xfId="42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2" xfId="0" applyFont="1" applyFill="1" applyBorder="1" applyAlignment="1">
      <alignment/>
    </xf>
    <xf numFmtId="165" fontId="20" fillId="33" borderId="12" xfId="42" applyNumberFormat="1" applyFont="1" applyFill="1" applyBorder="1" applyAlignment="1">
      <alignment/>
    </xf>
    <xf numFmtId="9" fontId="20" fillId="33" borderId="12" xfId="0" applyNumberFormat="1" applyFont="1" applyFill="1" applyBorder="1" applyAlignment="1">
      <alignment horizontal="center"/>
    </xf>
    <xf numFmtId="43" fontId="20" fillId="33" borderId="0" xfId="42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172" fontId="17" fillId="33" borderId="0" xfId="0" applyNumberFormat="1" applyFont="1" applyFill="1" applyBorder="1" applyAlignment="1">
      <alignment/>
    </xf>
    <xf numFmtId="9" fontId="20" fillId="33" borderId="0" xfId="0" applyNumberFormat="1" applyFont="1" applyFill="1" applyBorder="1" applyAlignment="1">
      <alignment horizontal="center"/>
    </xf>
    <xf numFmtId="43" fontId="17" fillId="33" borderId="0" xfId="42" applyFont="1" applyFill="1" applyBorder="1" applyAlignment="1">
      <alignment/>
    </xf>
    <xf numFmtId="0" fontId="17" fillId="33" borderId="0" xfId="0" applyFont="1" applyFill="1" applyAlignment="1">
      <alignment horizontal="center"/>
    </xf>
    <xf numFmtId="172" fontId="17" fillId="33" borderId="0" xfId="0" applyNumberFormat="1" applyFont="1" applyFill="1" applyAlignment="1">
      <alignment/>
    </xf>
    <xf numFmtId="9" fontId="20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1" fillId="33" borderId="12" xfId="0" applyFont="1" applyFill="1" applyBorder="1" applyAlignment="1" quotePrefix="1">
      <alignment horizontal="left"/>
    </xf>
    <xf numFmtId="43" fontId="23" fillId="33" borderId="0" xfId="42" applyFont="1" applyFill="1" applyAlignment="1">
      <alignment/>
    </xf>
    <xf numFmtId="0" fontId="23" fillId="33" borderId="0" xfId="0" applyNumberFormat="1" applyFont="1" applyFill="1" applyAlignment="1">
      <alignment/>
    </xf>
    <xf numFmtId="165" fontId="1" fillId="0" borderId="0" xfId="42" applyNumberFormat="1" applyFont="1" applyAlignment="1">
      <alignment/>
    </xf>
    <xf numFmtId="0" fontId="78" fillId="33" borderId="0" xfId="0" applyFont="1" applyFill="1" applyAlignment="1">
      <alignment/>
    </xf>
    <xf numFmtId="0" fontId="24" fillId="0" borderId="0" xfId="0" applyFont="1" applyAlignment="1">
      <alignment/>
    </xf>
    <xf numFmtId="165" fontId="73" fillId="33" borderId="10" xfId="42" applyNumberFormat="1" applyFont="1" applyFill="1" applyBorder="1" applyAlignment="1">
      <alignment/>
    </xf>
    <xf numFmtId="165" fontId="73" fillId="33" borderId="15" xfId="42" applyNumberFormat="1" applyFont="1" applyFill="1" applyBorder="1" applyAlignment="1">
      <alignment/>
    </xf>
    <xf numFmtId="165" fontId="73" fillId="33" borderId="10" xfId="42" applyNumberFormat="1" applyFont="1" applyFill="1" applyBorder="1" applyAlignment="1">
      <alignment horizontal="center"/>
    </xf>
    <xf numFmtId="165" fontId="75" fillId="33" borderId="17" xfId="42" applyNumberFormat="1" applyFont="1" applyFill="1" applyBorder="1" applyAlignment="1">
      <alignment/>
    </xf>
    <xf numFmtId="175" fontId="16" fillId="33" borderId="10" xfId="42" applyNumberFormat="1" applyFont="1" applyFill="1" applyBorder="1" applyAlignment="1">
      <alignment/>
    </xf>
    <xf numFmtId="175" fontId="16" fillId="33" borderId="16" xfId="42" applyNumberFormat="1" applyFont="1" applyFill="1" applyBorder="1" applyAlignment="1">
      <alignment/>
    </xf>
    <xf numFmtId="165" fontId="19" fillId="33" borderId="13" xfId="42" applyNumberFormat="1" applyFont="1" applyFill="1" applyBorder="1" applyAlignment="1">
      <alignment/>
    </xf>
    <xf numFmtId="175" fontId="19" fillId="33" borderId="13" xfId="42" applyNumberFormat="1" applyFont="1" applyFill="1" applyBorder="1" applyAlignment="1">
      <alignment/>
    </xf>
    <xf numFmtId="175" fontId="6" fillId="33" borderId="13" xfId="0" applyNumberFormat="1" applyFont="1" applyFill="1" applyBorder="1" applyAlignment="1">
      <alignment/>
    </xf>
    <xf numFmtId="165" fontId="73" fillId="33" borderId="0" xfId="42" applyNumberFormat="1" applyFont="1" applyFill="1" applyAlignment="1">
      <alignment/>
    </xf>
    <xf numFmtId="165" fontId="74" fillId="33" borderId="0" xfId="42" applyNumberFormat="1" applyFont="1" applyFill="1" applyAlignment="1">
      <alignment/>
    </xf>
    <xf numFmtId="165" fontId="73" fillId="33" borderId="0" xfId="42" applyNumberFormat="1" applyFont="1" applyFill="1" applyBorder="1" applyAlignment="1">
      <alignment/>
    </xf>
    <xf numFmtId="165" fontId="75" fillId="33" borderId="0" xfId="42" applyNumberFormat="1" applyFont="1" applyFill="1" applyBorder="1" applyAlignment="1">
      <alignment/>
    </xf>
    <xf numFmtId="165" fontId="12" fillId="0" borderId="0" xfId="42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79" fillId="34" borderId="10" xfId="42" applyNumberFormat="1" applyFont="1" applyFill="1" applyBorder="1" applyAlignment="1">
      <alignment horizontal="center"/>
    </xf>
    <xf numFmtId="165" fontId="75" fillId="33" borderId="10" xfId="42" applyNumberFormat="1" applyFont="1" applyFill="1" applyBorder="1" applyAlignment="1">
      <alignment/>
    </xf>
    <xf numFmtId="165" fontId="11" fillId="33" borderId="0" xfId="42" applyNumberFormat="1" applyFont="1" applyFill="1" applyBorder="1" applyAlignment="1">
      <alignment/>
    </xf>
    <xf numFmtId="43" fontId="80" fillId="34" borderId="10" xfId="42" applyFont="1" applyFill="1" applyBorder="1" applyAlignment="1">
      <alignment horizontal="center" vertical="center"/>
    </xf>
    <xf numFmtId="43" fontId="79" fillId="34" borderId="10" xfId="42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/>
    </xf>
    <xf numFmtId="165" fontId="74" fillId="33" borderId="10" xfId="42" applyNumberFormat="1" applyFont="1" applyFill="1" applyBorder="1" applyAlignment="1">
      <alignment horizontal="center"/>
    </xf>
    <xf numFmtId="165" fontId="73" fillId="33" borderId="10" xfId="0" applyNumberFormat="1" applyFont="1" applyFill="1" applyBorder="1" applyAlignment="1">
      <alignment horizontal="center"/>
    </xf>
    <xf numFmtId="43" fontId="73" fillId="33" borderId="10" xfId="0" applyNumberFormat="1" applyFont="1" applyFill="1" applyBorder="1" applyAlignment="1">
      <alignment horizontal="center"/>
    </xf>
    <xf numFmtId="0" fontId="75" fillId="33" borderId="10" xfId="0" applyFont="1" applyFill="1" applyBorder="1" applyAlignment="1">
      <alignment/>
    </xf>
    <xf numFmtId="0" fontId="71" fillId="33" borderId="10" xfId="0" applyFont="1" applyFill="1" applyBorder="1" applyAlignment="1">
      <alignment horizontal="left"/>
    </xf>
    <xf numFmtId="175" fontId="6" fillId="33" borderId="0" xfId="42" applyNumberFormat="1" applyFont="1" applyFill="1" applyAlignment="1">
      <alignment/>
    </xf>
    <xf numFmtId="175" fontId="6" fillId="33" borderId="16" xfId="42" applyNumberFormat="1" applyFont="1" applyFill="1" applyBorder="1" applyAlignment="1">
      <alignment/>
    </xf>
    <xf numFmtId="175" fontId="7" fillId="33" borderId="12" xfId="0" applyNumberFormat="1" applyFont="1" applyFill="1" applyBorder="1" applyAlignment="1">
      <alignment/>
    </xf>
    <xf numFmtId="165" fontId="6" fillId="33" borderId="0" xfId="42" applyNumberFormat="1" applyFont="1" applyFill="1" applyAlignment="1">
      <alignment/>
    </xf>
    <xf numFmtId="43" fontId="77" fillId="33" borderId="0" xfId="42" applyFont="1" applyFill="1" applyBorder="1" applyAlignment="1">
      <alignment/>
    </xf>
    <xf numFmtId="0" fontId="73" fillId="33" borderId="10" xfId="0" applyFont="1" applyFill="1" applyBorder="1" applyAlignment="1">
      <alignment horizontal="left"/>
    </xf>
    <xf numFmtId="0" fontId="73" fillId="33" borderId="15" xfId="0" applyFont="1" applyFill="1" applyBorder="1" applyAlignment="1">
      <alignment horizontal="left"/>
    </xf>
    <xf numFmtId="0" fontId="75" fillId="33" borderId="15" xfId="0" applyFont="1" applyFill="1" applyBorder="1" applyAlignment="1">
      <alignment horizontal="left"/>
    </xf>
    <xf numFmtId="0" fontId="75" fillId="33" borderId="18" xfId="0" applyFont="1" applyFill="1" applyBorder="1" applyAlignment="1">
      <alignment horizontal="left"/>
    </xf>
    <xf numFmtId="0" fontId="71" fillId="33" borderId="18" xfId="0" applyFont="1" applyFill="1" applyBorder="1" applyAlignment="1">
      <alignment horizontal="left"/>
    </xf>
    <xf numFmtId="0" fontId="22" fillId="33" borderId="0" xfId="0" applyNumberFormat="1" applyFont="1" applyFill="1" applyAlignment="1" quotePrefix="1">
      <alignment horizontal="center"/>
    </xf>
    <xf numFmtId="0" fontId="13" fillId="33" borderId="0" xfId="0" applyNumberFormat="1" applyFont="1" applyFill="1" applyAlignment="1">
      <alignment horizontal="center"/>
    </xf>
    <xf numFmtId="0" fontId="13" fillId="33" borderId="0" xfId="0" applyNumberFormat="1" applyFont="1" applyFill="1" applyAlignment="1" quotePrefix="1">
      <alignment horizontal="center"/>
    </xf>
    <xf numFmtId="0" fontId="15" fillId="34" borderId="10" xfId="0" applyNumberFormat="1" applyFont="1" applyFill="1" applyBorder="1" applyAlignment="1" quotePrefix="1">
      <alignment horizontal="center"/>
    </xf>
    <xf numFmtId="0" fontId="15" fillId="34" borderId="15" xfId="0" applyNumberFormat="1" applyFont="1" applyFill="1" applyBorder="1" applyAlignment="1">
      <alignment horizontal="center"/>
    </xf>
    <xf numFmtId="0" fontId="15" fillId="34" borderId="19" xfId="0" applyNumberFormat="1" applyFont="1" applyFill="1" applyBorder="1" applyAlignment="1">
      <alignment horizontal="center"/>
    </xf>
    <xf numFmtId="0" fontId="15" fillId="34" borderId="18" xfId="0" applyNumberFormat="1" applyFont="1" applyFill="1" applyBorder="1" applyAlignment="1">
      <alignment horizontal="center"/>
    </xf>
    <xf numFmtId="0" fontId="25" fillId="34" borderId="16" xfId="0" applyNumberFormat="1" applyFont="1" applyFill="1" applyBorder="1" applyAlignment="1">
      <alignment horizontal="center"/>
    </xf>
    <xf numFmtId="0" fontId="25" fillId="34" borderId="14" xfId="0" applyNumberFormat="1" applyFont="1" applyFill="1" applyBorder="1" applyAlignment="1">
      <alignment horizontal="center"/>
    </xf>
    <xf numFmtId="0" fontId="75" fillId="33" borderId="17" xfId="0" applyFont="1" applyFill="1" applyBorder="1" applyAlignment="1">
      <alignment horizontal="right"/>
    </xf>
    <xf numFmtId="0" fontId="75" fillId="33" borderId="20" xfId="0" applyFont="1" applyFill="1" applyBorder="1" applyAlignment="1">
      <alignment horizontal="right"/>
    </xf>
    <xf numFmtId="0" fontId="75" fillId="33" borderId="21" xfId="0" applyFont="1" applyFill="1" applyBorder="1" applyAlignment="1">
      <alignment horizontal="left"/>
    </xf>
    <xf numFmtId="0" fontId="75" fillId="33" borderId="22" xfId="0" applyFont="1" applyFill="1" applyBorder="1" applyAlignment="1">
      <alignment horizontal="left"/>
    </xf>
    <xf numFmtId="0" fontId="73" fillId="33" borderId="10" xfId="0" applyFont="1" applyFill="1" applyBorder="1" applyAlignment="1">
      <alignment horizontal="left"/>
    </xf>
    <xf numFmtId="0" fontId="75" fillId="33" borderId="10" xfId="0" applyFont="1" applyFill="1" applyBorder="1" applyAlignment="1">
      <alignment horizontal="left"/>
    </xf>
    <xf numFmtId="0" fontId="81" fillId="34" borderId="10" xfId="0" applyFont="1" applyFill="1" applyBorder="1" applyAlignment="1">
      <alignment horizontal="center"/>
    </xf>
    <xf numFmtId="43" fontId="77" fillId="33" borderId="15" xfId="42" applyFont="1" applyFill="1" applyBorder="1" applyAlignment="1">
      <alignment horizontal="center"/>
    </xf>
    <xf numFmtId="43" fontId="77" fillId="33" borderId="18" xfId="42" applyFont="1" applyFill="1" applyBorder="1" applyAlignment="1">
      <alignment horizontal="center"/>
    </xf>
    <xf numFmtId="0" fontId="75" fillId="33" borderId="10" xfId="0" applyFont="1" applyFill="1" applyBorder="1" applyAlignment="1">
      <alignment horizontal="right"/>
    </xf>
    <xf numFmtId="0" fontId="75" fillId="33" borderId="15" xfId="0" applyFont="1" applyFill="1" applyBorder="1" applyAlignment="1">
      <alignment horizontal="left"/>
    </xf>
    <xf numFmtId="0" fontId="75" fillId="33" borderId="18" xfId="0" applyFont="1" applyFill="1" applyBorder="1" applyAlignment="1">
      <alignment horizontal="left"/>
    </xf>
    <xf numFmtId="0" fontId="80" fillId="33" borderId="0" xfId="0" applyFont="1" applyFill="1" applyAlignment="1">
      <alignment horizontal="center"/>
    </xf>
    <xf numFmtId="0" fontId="82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165" fontId="80" fillId="34" borderId="10" xfId="42" applyNumberFormat="1" applyFont="1" applyFill="1" applyBorder="1" applyAlignment="1">
      <alignment horizontal="center"/>
    </xf>
    <xf numFmtId="165" fontId="83" fillId="34" borderId="10" xfId="42" applyNumberFormat="1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/>
    </xf>
    <xf numFmtId="0" fontId="73" fillId="33" borderId="18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5" fillId="33" borderId="18" xfId="0" applyFont="1" applyFill="1" applyBorder="1" applyAlignment="1">
      <alignment horizontal="center"/>
    </xf>
    <xf numFmtId="0" fontId="73" fillId="33" borderId="15" xfId="0" applyFont="1" applyFill="1" applyBorder="1" applyAlignment="1">
      <alignment horizontal="left"/>
    </xf>
    <xf numFmtId="0" fontId="73" fillId="33" borderId="18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5"/>
  <sheetViews>
    <sheetView workbookViewId="0" topLeftCell="A103">
      <selection activeCell="H114" sqref="H114"/>
    </sheetView>
  </sheetViews>
  <sheetFormatPr defaultColWidth="9.140625" defaultRowHeight="19.5" customHeight="1"/>
  <cols>
    <col min="1" max="1" width="11.421875" style="122" customWidth="1"/>
    <col min="2" max="2" width="36.00390625" style="46" customWidth="1"/>
    <col min="3" max="3" width="21.28125" style="123" customWidth="1"/>
    <col min="4" max="4" width="20.57421875" style="123" customWidth="1"/>
    <col min="5" max="5" width="20.421875" style="123" customWidth="1"/>
    <col min="6" max="6" width="22.8515625" style="123" customWidth="1"/>
    <col min="7" max="7" width="6.421875" style="124" customWidth="1"/>
    <col min="8" max="8" width="19.57421875" style="45" customWidth="1"/>
    <col min="9" max="9" width="17.00390625" style="46" customWidth="1"/>
    <col min="10" max="16384" width="9.140625" style="46" customWidth="1"/>
  </cols>
  <sheetData>
    <row r="1" spans="1:8" s="128" customFormat="1" ht="19.5" customHeight="1">
      <c r="A1" s="168" t="s">
        <v>30</v>
      </c>
      <c r="B1" s="168"/>
      <c r="C1" s="168"/>
      <c r="D1" s="168"/>
      <c r="E1" s="168"/>
      <c r="F1" s="168"/>
      <c r="G1" s="168"/>
      <c r="H1" s="127"/>
    </row>
    <row r="2" spans="1:8" s="128" customFormat="1" ht="19.5" customHeight="1">
      <c r="A2" s="168" t="s">
        <v>117</v>
      </c>
      <c r="B2" s="168"/>
      <c r="C2" s="168"/>
      <c r="D2" s="168"/>
      <c r="E2" s="168"/>
      <c r="F2" s="168"/>
      <c r="G2" s="168"/>
      <c r="H2" s="127"/>
    </row>
    <row r="3" spans="1:8" s="33" customFormat="1" ht="4.5" customHeight="1">
      <c r="A3" s="169"/>
      <c r="B3" s="170"/>
      <c r="C3" s="170"/>
      <c r="D3" s="170"/>
      <c r="E3" s="170"/>
      <c r="F3" s="170"/>
      <c r="G3" s="170"/>
      <c r="H3" s="32"/>
    </row>
    <row r="4" spans="1:8" s="36" customFormat="1" ht="19.5" customHeight="1">
      <c r="A4" s="171" t="s">
        <v>22</v>
      </c>
      <c r="B4" s="171" t="s">
        <v>36</v>
      </c>
      <c r="C4" s="34" t="s">
        <v>37</v>
      </c>
      <c r="D4" s="172" t="s">
        <v>0</v>
      </c>
      <c r="E4" s="173"/>
      <c r="F4" s="174"/>
      <c r="G4" s="175" t="s">
        <v>46</v>
      </c>
      <c r="H4" s="35"/>
    </row>
    <row r="5" spans="1:8" s="36" customFormat="1" ht="27" customHeight="1">
      <c r="A5" s="171"/>
      <c r="B5" s="171"/>
      <c r="C5" s="34" t="s">
        <v>118</v>
      </c>
      <c r="D5" s="37"/>
      <c r="E5" s="37" t="s">
        <v>116</v>
      </c>
      <c r="F5" s="37" t="s">
        <v>116</v>
      </c>
      <c r="G5" s="176"/>
      <c r="H5" s="35"/>
    </row>
    <row r="6" spans="1:8" s="6" customFormat="1" ht="19.5" customHeight="1">
      <c r="A6" s="38"/>
      <c r="B6" s="39" t="s">
        <v>26</v>
      </c>
      <c r="C6" s="4"/>
      <c r="D6" s="4"/>
      <c r="E6" s="4"/>
      <c r="F6" s="4"/>
      <c r="G6" s="40"/>
      <c r="H6" s="41"/>
    </row>
    <row r="7" spans="1:8" s="6" customFormat="1" ht="19.5" customHeight="1">
      <c r="A7" s="38"/>
      <c r="B7" s="39" t="s">
        <v>27</v>
      </c>
      <c r="C7" s="4"/>
      <c r="D7" s="4"/>
      <c r="E7" s="4"/>
      <c r="F7" s="4"/>
      <c r="G7" s="40"/>
      <c r="H7" s="41"/>
    </row>
    <row r="8" spans="1:7" ht="19.5" customHeight="1">
      <c r="A8" s="42">
        <v>140351</v>
      </c>
      <c r="B8" s="43" t="s">
        <v>28</v>
      </c>
      <c r="C8" s="44">
        <v>2000000</v>
      </c>
      <c r="D8" s="29"/>
      <c r="E8" s="29">
        <v>150000</v>
      </c>
      <c r="F8" s="29">
        <v>150000</v>
      </c>
      <c r="G8" s="40">
        <f aca="true" t="shared" si="0" ref="G8:G13">F8/C8</f>
        <v>0.075</v>
      </c>
    </row>
    <row r="9" spans="1:7" ht="19.5" customHeight="1">
      <c r="A9" s="42">
        <v>110815</v>
      </c>
      <c r="B9" s="43" t="s">
        <v>29</v>
      </c>
      <c r="C9" s="44">
        <v>1171277650</v>
      </c>
      <c r="D9" s="29"/>
      <c r="E9" s="29">
        <v>112217530</v>
      </c>
      <c r="F9" s="29">
        <v>112217530</v>
      </c>
      <c r="G9" s="40">
        <f t="shared" si="0"/>
        <v>0.09580779587145712</v>
      </c>
    </row>
    <row r="10" spans="1:7" ht="19.5" customHeight="1">
      <c r="A10" s="42">
        <v>110851</v>
      </c>
      <c r="B10" s="43" t="s">
        <v>18</v>
      </c>
      <c r="C10" s="44">
        <v>158126000</v>
      </c>
      <c r="D10" s="29"/>
      <c r="E10" s="29">
        <v>9928639.53</v>
      </c>
      <c r="F10" s="29">
        <v>9928639.53</v>
      </c>
      <c r="G10" s="40">
        <f t="shared" si="0"/>
        <v>0.06278941812225693</v>
      </c>
    </row>
    <row r="11" spans="1:7" ht="19.5" customHeight="1">
      <c r="A11" s="42">
        <v>110852</v>
      </c>
      <c r="B11" s="47" t="s">
        <v>107</v>
      </c>
      <c r="C11" s="44">
        <v>9600000</v>
      </c>
      <c r="D11" s="29"/>
      <c r="E11" s="29"/>
      <c r="F11" s="29">
        <v>0</v>
      </c>
      <c r="G11" s="40">
        <f t="shared" si="0"/>
        <v>0</v>
      </c>
    </row>
    <row r="12" spans="1:10" ht="19.5" customHeight="1">
      <c r="A12" s="42">
        <v>140405</v>
      </c>
      <c r="B12" s="43" t="s">
        <v>82</v>
      </c>
      <c r="C12" s="44">
        <v>8000000</v>
      </c>
      <c r="D12" s="48"/>
      <c r="E12" s="29">
        <v>214000</v>
      </c>
      <c r="F12" s="29">
        <v>214000</v>
      </c>
      <c r="G12" s="40">
        <f t="shared" si="0"/>
        <v>0.02675</v>
      </c>
      <c r="J12" s="46" t="s">
        <v>115</v>
      </c>
    </row>
    <row r="13" spans="1:8" s="6" customFormat="1" ht="19.5" customHeight="1">
      <c r="A13" s="38"/>
      <c r="B13" s="49" t="s">
        <v>45</v>
      </c>
      <c r="C13" s="4">
        <f>SUM(C8:C12)</f>
        <v>1349003650</v>
      </c>
      <c r="D13" s="4">
        <f>SUM(D8:D12)</f>
        <v>0</v>
      </c>
      <c r="E13" s="4">
        <f>SUM(E8:E12)</f>
        <v>122510169.53</v>
      </c>
      <c r="F13" s="4">
        <f>SUM(F8:F12)</f>
        <v>122510169.53</v>
      </c>
      <c r="G13" s="40">
        <f t="shared" si="0"/>
        <v>0.09081529877995512</v>
      </c>
      <c r="H13" s="41"/>
    </row>
    <row r="14" spans="1:8" s="6" customFormat="1" ht="19.5" customHeight="1">
      <c r="A14" s="38"/>
      <c r="B14" s="50"/>
      <c r="C14" s="51"/>
      <c r="D14" s="51"/>
      <c r="E14" s="51"/>
      <c r="F14" s="51"/>
      <c r="G14" s="52"/>
      <c r="H14" s="41"/>
    </row>
    <row r="15" spans="1:8" s="6" customFormat="1" ht="19.5" customHeight="1">
      <c r="A15" s="38"/>
      <c r="B15" s="39" t="s">
        <v>104</v>
      </c>
      <c r="C15" s="4"/>
      <c r="D15" s="4"/>
      <c r="E15" s="4"/>
      <c r="F15" s="4"/>
      <c r="G15" s="40"/>
      <c r="H15" s="41"/>
    </row>
    <row r="16" spans="1:8" s="55" customFormat="1" ht="19.5" customHeight="1">
      <c r="A16" s="53">
        <v>140370</v>
      </c>
      <c r="B16" s="43" t="s">
        <v>20</v>
      </c>
      <c r="C16" s="54">
        <v>19000000</v>
      </c>
      <c r="D16" s="29"/>
      <c r="E16" s="29">
        <v>590000</v>
      </c>
      <c r="F16" s="29">
        <v>590000</v>
      </c>
      <c r="G16" s="40">
        <f>F16/C16</f>
        <v>0.03105263157894737</v>
      </c>
      <c r="H16" s="16"/>
    </row>
    <row r="17" spans="1:8" s="55" customFormat="1" ht="19.5" customHeight="1">
      <c r="A17" s="53">
        <v>140371</v>
      </c>
      <c r="B17" s="56" t="s">
        <v>44</v>
      </c>
      <c r="C17" s="54">
        <v>64220000</v>
      </c>
      <c r="D17" s="29"/>
      <c r="E17" s="29">
        <v>5035000</v>
      </c>
      <c r="F17" s="29">
        <v>5035000</v>
      </c>
      <c r="G17" s="40">
        <f>F17/C17</f>
        <v>0.07840236686390532</v>
      </c>
      <c r="H17" s="16"/>
    </row>
    <row r="18" spans="1:7" ht="19.5" customHeight="1">
      <c r="A18" s="42">
        <v>140381</v>
      </c>
      <c r="B18" s="43" t="s">
        <v>1</v>
      </c>
      <c r="C18" s="54">
        <v>3750000</v>
      </c>
      <c r="D18" s="29"/>
      <c r="E18" s="29">
        <v>145000</v>
      </c>
      <c r="F18" s="29">
        <v>145000</v>
      </c>
      <c r="G18" s="40">
        <f>F18/C18</f>
        <v>0.03866666666666667</v>
      </c>
    </row>
    <row r="19" spans="1:8" s="6" customFormat="1" ht="19.5" customHeight="1">
      <c r="A19" s="38"/>
      <c r="B19" s="49" t="s">
        <v>45</v>
      </c>
      <c r="C19" s="4">
        <f>SUM(C16:C18)</f>
        <v>86970000</v>
      </c>
      <c r="D19" s="4">
        <f>SUM(D16:D18)</f>
        <v>0</v>
      </c>
      <c r="E19" s="4">
        <f>SUM(E16:E18)</f>
        <v>5770000</v>
      </c>
      <c r="F19" s="4">
        <f>SUM(F16:F18)</f>
        <v>5770000</v>
      </c>
      <c r="G19" s="40">
        <f>F19/C19</f>
        <v>0.06634471656893182</v>
      </c>
      <c r="H19" s="41"/>
    </row>
    <row r="20" spans="1:8" s="6" customFormat="1" ht="19.5" customHeight="1">
      <c r="A20" s="38"/>
      <c r="B20" s="50"/>
      <c r="C20" s="51"/>
      <c r="D20" s="51"/>
      <c r="E20" s="51"/>
      <c r="F20" s="51"/>
      <c r="G20" s="52"/>
      <c r="H20" s="41"/>
    </row>
    <row r="21" spans="1:8" s="6" customFormat="1" ht="19.5" customHeight="1">
      <c r="A21" s="38"/>
      <c r="B21" s="39" t="s">
        <v>2</v>
      </c>
      <c r="C21" s="4"/>
      <c r="D21" s="4"/>
      <c r="E21" s="4"/>
      <c r="F21" s="4"/>
      <c r="G21" s="40"/>
      <c r="H21" s="41"/>
    </row>
    <row r="22" spans="1:8" s="6" customFormat="1" ht="19.5" customHeight="1">
      <c r="A22" s="38"/>
      <c r="B22" s="39" t="s">
        <v>32</v>
      </c>
      <c r="C22" s="4"/>
      <c r="D22" s="4"/>
      <c r="E22" s="29"/>
      <c r="F22" s="4"/>
      <c r="G22" s="40"/>
      <c r="H22" s="41"/>
    </row>
    <row r="23" spans="1:7" ht="19.5" customHeight="1">
      <c r="A23" s="42">
        <v>140387</v>
      </c>
      <c r="B23" s="43" t="s">
        <v>33</v>
      </c>
      <c r="C23" s="54">
        <v>32000000</v>
      </c>
      <c r="D23" s="29" t="s">
        <v>84</v>
      </c>
      <c r="E23" s="29">
        <v>0</v>
      </c>
      <c r="F23" s="29"/>
      <c r="G23" s="40">
        <f aca="true" t="shared" si="1" ref="G23:G33">F23/C23</f>
        <v>0</v>
      </c>
    </row>
    <row r="24" spans="1:9" ht="19.5" customHeight="1">
      <c r="A24" s="42">
        <v>140293</v>
      </c>
      <c r="B24" s="43" t="s">
        <v>34</v>
      </c>
      <c r="C24" s="54">
        <v>25950000</v>
      </c>
      <c r="D24" s="29"/>
      <c r="E24" s="57">
        <v>2236000</v>
      </c>
      <c r="F24" s="29">
        <v>2236000</v>
      </c>
      <c r="G24" s="40">
        <f t="shared" si="1"/>
        <v>0.08616570327552986</v>
      </c>
      <c r="I24" s="46" t="s">
        <v>123</v>
      </c>
    </row>
    <row r="25" spans="1:7" ht="19.5" customHeight="1">
      <c r="A25" s="42">
        <v>110802</v>
      </c>
      <c r="B25" s="47" t="s">
        <v>88</v>
      </c>
      <c r="C25" s="54">
        <v>40000000</v>
      </c>
      <c r="D25" s="29"/>
      <c r="E25" s="29"/>
      <c r="F25" s="29">
        <v>0</v>
      </c>
      <c r="G25" s="40">
        <f t="shared" si="1"/>
        <v>0</v>
      </c>
    </row>
    <row r="26" spans="1:7" ht="19.5" customHeight="1">
      <c r="A26" s="42">
        <v>140392</v>
      </c>
      <c r="B26" s="43" t="s">
        <v>35</v>
      </c>
      <c r="C26" s="54">
        <v>38520000</v>
      </c>
      <c r="D26" s="29"/>
      <c r="E26" s="29">
        <v>2840500</v>
      </c>
      <c r="F26" s="29">
        <v>2840500</v>
      </c>
      <c r="G26" s="40">
        <f t="shared" si="1"/>
        <v>0.07374091381100727</v>
      </c>
    </row>
    <row r="27" spans="1:9" ht="19.5" customHeight="1">
      <c r="A27" s="42">
        <v>140291</v>
      </c>
      <c r="B27" s="43" t="s">
        <v>15</v>
      </c>
      <c r="C27" s="54">
        <v>148800000</v>
      </c>
      <c r="D27" s="29"/>
      <c r="E27" s="29">
        <v>12915000</v>
      </c>
      <c r="F27" s="29">
        <v>12915000</v>
      </c>
      <c r="G27" s="40">
        <f t="shared" si="1"/>
        <v>0.08679435483870968</v>
      </c>
      <c r="I27" s="45"/>
    </row>
    <row r="28" spans="1:9" ht="19.5" customHeight="1">
      <c r="A28" s="42">
        <v>140397</v>
      </c>
      <c r="B28" s="43" t="s">
        <v>23</v>
      </c>
      <c r="C28" s="54">
        <v>27800000</v>
      </c>
      <c r="D28" s="29"/>
      <c r="E28" s="29">
        <v>1743000</v>
      </c>
      <c r="F28" s="29">
        <v>1743000</v>
      </c>
      <c r="G28" s="40">
        <f t="shared" si="1"/>
        <v>0.0626978417266187</v>
      </c>
      <c r="I28" s="45"/>
    </row>
    <row r="29" spans="1:7" ht="19.5" customHeight="1">
      <c r="A29" s="42">
        <v>140283</v>
      </c>
      <c r="B29" s="43" t="s">
        <v>24</v>
      </c>
      <c r="C29" s="54">
        <v>12500000</v>
      </c>
      <c r="D29" s="29"/>
      <c r="E29" s="58"/>
      <c r="F29" s="29">
        <v>0</v>
      </c>
      <c r="G29" s="40">
        <f t="shared" si="1"/>
        <v>0</v>
      </c>
    </row>
    <row r="30" spans="1:7" ht="19.5" customHeight="1">
      <c r="A30" s="42">
        <v>140375</v>
      </c>
      <c r="B30" s="47" t="s">
        <v>58</v>
      </c>
      <c r="C30" s="54">
        <v>19425000</v>
      </c>
      <c r="D30" s="29"/>
      <c r="E30" s="58">
        <v>741000</v>
      </c>
      <c r="F30" s="29">
        <v>741000</v>
      </c>
      <c r="G30" s="40">
        <f t="shared" si="1"/>
        <v>0.03814671814671815</v>
      </c>
    </row>
    <row r="31" spans="1:7" ht="19.5" customHeight="1">
      <c r="A31" s="42">
        <v>140375</v>
      </c>
      <c r="B31" s="43" t="s">
        <v>12</v>
      </c>
      <c r="C31" s="54">
        <v>25000000</v>
      </c>
      <c r="D31" s="29"/>
      <c r="E31" s="58">
        <v>3937500</v>
      </c>
      <c r="F31" s="29">
        <v>3937500</v>
      </c>
      <c r="G31" s="40">
        <f t="shared" si="1"/>
        <v>0.1575</v>
      </c>
    </row>
    <row r="32" spans="1:7" ht="19.5" customHeight="1">
      <c r="A32" s="42">
        <v>140377</v>
      </c>
      <c r="B32" s="43" t="s">
        <v>5</v>
      </c>
      <c r="C32" s="54">
        <v>180000000</v>
      </c>
      <c r="D32" s="29"/>
      <c r="E32" s="29">
        <v>5562181.76</v>
      </c>
      <c r="F32" s="29">
        <v>5562181.76</v>
      </c>
      <c r="G32" s="40">
        <f t="shared" si="1"/>
        <v>0.030901009777777776</v>
      </c>
    </row>
    <row r="33" spans="1:7" ht="19.5" customHeight="1">
      <c r="A33" s="59">
        <v>140376</v>
      </c>
      <c r="B33" s="56" t="s">
        <v>39</v>
      </c>
      <c r="C33" s="54">
        <v>3500000</v>
      </c>
      <c r="D33" s="29"/>
      <c r="E33" s="57"/>
      <c r="F33" s="29">
        <v>0</v>
      </c>
      <c r="G33" s="40">
        <f t="shared" si="1"/>
        <v>0</v>
      </c>
    </row>
    <row r="34" spans="1:8" s="6" customFormat="1" ht="19.5" customHeight="1">
      <c r="A34" s="38"/>
      <c r="B34" s="49" t="s">
        <v>45</v>
      </c>
      <c r="C34" s="4">
        <f>SUM(C23:C33)</f>
        <v>553495000</v>
      </c>
      <c r="D34" s="4">
        <f>SUM(D23:D33)</f>
        <v>0</v>
      </c>
      <c r="E34" s="4">
        <f>SUM(E23:E33)</f>
        <v>29975181.759999998</v>
      </c>
      <c r="F34" s="4">
        <f>SUM(F23:F33)</f>
        <v>29975181.759999998</v>
      </c>
      <c r="G34" s="40">
        <f>F34/C34</f>
        <v>0.05415619248593031</v>
      </c>
      <c r="H34" s="41"/>
    </row>
    <row r="35" spans="1:8" s="6" customFormat="1" ht="19.5" customHeight="1">
      <c r="A35" s="38"/>
      <c r="B35" s="50"/>
      <c r="C35" s="51"/>
      <c r="D35" s="51"/>
      <c r="E35" s="51"/>
      <c r="F35" s="51"/>
      <c r="G35" s="52"/>
      <c r="H35" s="41"/>
    </row>
    <row r="36" spans="1:8" s="6" customFormat="1" ht="19.5" customHeight="1">
      <c r="A36" s="38"/>
      <c r="B36" s="39" t="s">
        <v>40</v>
      </c>
      <c r="C36" s="4"/>
      <c r="D36" s="4"/>
      <c r="E36" s="4"/>
      <c r="F36" s="4"/>
      <c r="G36" s="40"/>
      <c r="H36" s="41"/>
    </row>
    <row r="37" spans="1:7" ht="19.5" customHeight="1">
      <c r="A37" s="42">
        <v>140408</v>
      </c>
      <c r="B37" s="43" t="s">
        <v>41</v>
      </c>
      <c r="C37" s="54">
        <v>18720000</v>
      </c>
      <c r="D37" s="29"/>
      <c r="E37" s="29">
        <v>240000</v>
      </c>
      <c r="F37" s="29">
        <v>240000</v>
      </c>
      <c r="G37" s="40">
        <f>F37/C37</f>
        <v>0.01282051282051282</v>
      </c>
    </row>
    <row r="38" spans="1:7" ht="19.5" customHeight="1">
      <c r="A38" s="42">
        <v>140383</v>
      </c>
      <c r="B38" s="43" t="s">
        <v>38</v>
      </c>
      <c r="C38" s="54">
        <v>2500000</v>
      </c>
      <c r="D38" s="29"/>
      <c r="E38" s="29"/>
      <c r="F38" s="29">
        <v>0</v>
      </c>
      <c r="G38" s="40">
        <f>F38/C38</f>
        <v>0</v>
      </c>
    </row>
    <row r="39" spans="1:7" ht="19.5" customHeight="1">
      <c r="A39" s="42">
        <v>140385</v>
      </c>
      <c r="B39" s="43" t="s">
        <v>50</v>
      </c>
      <c r="C39" s="54">
        <v>16000000</v>
      </c>
      <c r="D39" s="29"/>
      <c r="E39" s="29">
        <v>1151000</v>
      </c>
      <c r="F39" s="29">
        <v>1151000</v>
      </c>
      <c r="G39" s="40">
        <f>F39/C39</f>
        <v>0.0719375</v>
      </c>
    </row>
    <row r="40" spans="1:8" s="6" customFormat="1" ht="19.5" customHeight="1" thickBot="1">
      <c r="A40" s="60"/>
      <c r="B40" s="61" t="s">
        <v>45</v>
      </c>
      <c r="C40" s="62">
        <f>SUM(C37:C39)</f>
        <v>37220000</v>
      </c>
      <c r="D40" s="62">
        <f>SUM(D37:D39)</f>
        <v>0</v>
      </c>
      <c r="E40" s="62">
        <f>SUM(E37:E39)</f>
        <v>1391000</v>
      </c>
      <c r="F40" s="62">
        <f>SUM(F37:F39)</f>
        <v>1391000</v>
      </c>
      <c r="G40" s="63">
        <f>F40/C40</f>
        <v>0.03737238044062332</v>
      </c>
      <c r="H40" s="41"/>
    </row>
    <row r="41" spans="1:8" s="6" customFormat="1" ht="19.5" customHeight="1" thickBot="1" thickTop="1">
      <c r="A41" s="64"/>
      <c r="B41" s="65" t="s">
        <v>76</v>
      </c>
      <c r="C41" s="66">
        <f>C13+C19+C34+C40</f>
        <v>2026688650</v>
      </c>
      <c r="D41" s="66">
        <f>D13+D19+D34+D40</f>
        <v>0</v>
      </c>
      <c r="E41" s="66">
        <f>E13+E19+E34+E40</f>
        <v>159646351.29</v>
      </c>
      <c r="F41" s="66">
        <f>F13+F19+F34+F40</f>
        <v>159646351.29</v>
      </c>
      <c r="G41" s="67">
        <f>F41/C41</f>
        <v>0.07877201625913284</v>
      </c>
      <c r="H41" s="41"/>
    </row>
    <row r="42" spans="1:7" ht="19.5" customHeight="1" thickTop="1">
      <c r="A42" s="68"/>
      <c r="B42" s="69"/>
      <c r="C42" s="70"/>
      <c r="D42" s="70"/>
      <c r="E42" s="70"/>
      <c r="F42" s="70"/>
      <c r="G42" s="71"/>
    </row>
    <row r="43" spans="1:7" ht="19.5" customHeight="1">
      <c r="A43" s="53"/>
      <c r="B43" s="72" t="s">
        <v>74</v>
      </c>
      <c r="C43" s="73"/>
      <c r="D43" s="73"/>
      <c r="E43" s="73"/>
      <c r="F43" s="73"/>
      <c r="G43" s="52"/>
    </row>
    <row r="44" spans="1:7" ht="19.5" customHeight="1">
      <c r="A44" s="42">
        <v>140399</v>
      </c>
      <c r="B44" s="39" t="s">
        <v>31</v>
      </c>
      <c r="C44" s="29"/>
      <c r="D44" s="29"/>
      <c r="E44" s="29"/>
      <c r="F44" s="29"/>
      <c r="G44" s="40"/>
    </row>
    <row r="45" spans="1:7" ht="19.5" customHeight="1">
      <c r="A45" s="42"/>
      <c r="B45" s="5" t="s">
        <v>21</v>
      </c>
      <c r="C45" s="44">
        <v>60000000</v>
      </c>
      <c r="D45" s="29"/>
      <c r="E45" s="58">
        <v>7227800</v>
      </c>
      <c r="F45" s="58">
        <v>7227800</v>
      </c>
      <c r="G45" s="40">
        <f aca="true" t="shared" si="2" ref="G45:G51">F45/C45</f>
        <v>0.12046333333333334</v>
      </c>
    </row>
    <row r="46" spans="1:7" ht="19.5" customHeight="1">
      <c r="A46" s="42"/>
      <c r="B46" s="47" t="s">
        <v>114</v>
      </c>
      <c r="C46" s="44">
        <v>120000000</v>
      </c>
      <c r="D46" s="29"/>
      <c r="E46" s="29">
        <v>25440699.990000002</v>
      </c>
      <c r="F46" s="58">
        <v>25440699.990000002</v>
      </c>
      <c r="G46" s="40">
        <f t="shared" si="2"/>
        <v>0.21200583325000003</v>
      </c>
    </row>
    <row r="47" spans="1:7" ht="19.5" customHeight="1">
      <c r="A47" s="42"/>
      <c r="B47" s="47" t="s">
        <v>105</v>
      </c>
      <c r="C47" s="44">
        <v>60000000</v>
      </c>
      <c r="D47" s="29"/>
      <c r="E47" s="29"/>
      <c r="F47" s="58">
        <v>0</v>
      </c>
      <c r="G47" s="40">
        <f t="shared" si="2"/>
        <v>0</v>
      </c>
    </row>
    <row r="48" spans="1:7" ht="19.5" customHeight="1">
      <c r="A48" s="42"/>
      <c r="B48" s="72" t="s">
        <v>49</v>
      </c>
      <c r="C48" s="74">
        <f>SUM(C45:C47)</f>
        <v>240000000</v>
      </c>
      <c r="D48" s="74">
        <f>SUM(D45:D47)</f>
        <v>0</v>
      </c>
      <c r="E48" s="74">
        <f>SUM(E45:E47)</f>
        <v>32668499.990000002</v>
      </c>
      <c r="F48" s="74">
        <f>SUM(F45:F47)</f>
        <v>32668499.990000002</v>
      </c>
      <c r="G48" s="40">
        <f t="shared" si="2"/>
        <v>0.13611874995833334</v>
      </c>
    </row>
    <row r="49" spans="1:7" ht="21" customHeight="1">
      <c r="A49" s="42">
        <v>140411</v>
      </c>
      <c r="B49" s="47" t="s">
        <v>106</v>
      </c>
      <c r="C49" s="29">
        <v>24580000</v>
      </c>
      <c r="D49" s="29"/>
      <c r="E49" s="29">
        <v>4234000</v>
      </c>
      <c r="F49" s="29">
        <v>4234000</v>
      </c>
      <c r="G49" s="40">
        <f t="shared" si="2"/>
        <v>0.17225386493083808</v>
      </c>
    </row>
    <row r="50" spans="1:7" ht="23.25" customHeight="1">
      <c r="A50" s="42">
        <v>140411</v>
      </c>
      <c r="B50" s="47" t="s">
        <v>75</v>
      </c>
      <c r="C50" s="54">
        <v>365446350</v>
      </c>
      <c r="D50" s="29"/>
      <c r="E50" s="29"/>
      <c r="F50" s="29">
        <v>0</v>
      </c>
      <c r="G50" s="40">
        <f t="shared" si="2"/>
        <v>0</v>
      </c>
    </row>
    <row r="51" spans="1:7" ht="26.25" customHeight="1" thickBot="1">
      <c r="A51" s="75"/>
      <c r="B51" s="76" t="s">
        <v>49</v>
      </c>
      <c r="C51" s="62">
        <f>SUM(C49:C50)</f>
        <v>390026350</v>
      </c>
      <c r="D51" s="62">
        <f>SUM(D49:D50)</f>
        <v>0</v>
      </c>
      <c r="E51" s="62">
        <f>SUM(E49:E50)</f>
        <v>4234000</v>
      </c>
      <c r="F51" s="62">
        <f>SUM(F49:F50)</f>
        <v>4234000</v>
      </c>
      <c r="G51" s="63">
        <f t="shared" si="2"/>
        <v>0.01085567680234938</v>
      </c>
    </row>
    <row r="52" spans="1:8" s="6" customFormat="1" ht="27" customHeight="1" thickBot="1" thickTop="1">
      <c r="A52" s="64"/>
      <c r="B52" s="65" t="s">
        <v>77</v>
      </c>
      <c r="C52" s="66">
        <f>C48+C51</f>
        <v>630026350</v>
      </c>
      <c r="D52" s="66">
        <f>D48+D51</f>
        <v>0</v>
      </c>
      <c r="E52" s="66">
        <f>E48+E51</f>
        <v>36902499.99</v>
      </c>
      <c r="F52" s="66">
        <f>F48+F51</f>
        <v>36902499.99</v>
      </c>
      <c r="G52" s="67">
        <f>F52/C52</f>
        <v>0.058572946972773446</v>
      </c>
      <c r="H52" s="41"/>
    </row>
    <row r="53" spans="1:8" s="6" customFormat="1" ht="29.25" customHeight="1" thickBot="1" thickTop="1">
      <c r="A53" s="64"/>
      <c r="B53" s="126" t="s">
        <v>78</v>
      </c>
      <c r="C53" s="66">
        <f>C41+C52</f>
        <v>2656715000</v>
      </c>
      <c r="D53" s="66">
        <f>D41+D52</f>
        <v>0</v>
      </c>
      <c r="E53" s="66">
        <f>E41+E52</f>
        <v>196548851.28</v>
      </c>
      <c r="F53" s="66">
        <f>F41+F52</f>
        <v>196548851.28</v>
      </c>
      <c r="G53" s="67">
        <f>F53/C53</f>
        <v>0.07398191047214323</v>
      </c>
      <c r="H53" s="41"/>
    </row>
    <row r="54" spans="1:7" ht="24.75" customHeight="1" thickTop="1">
      <c r="A54" s="53"/>
      <c r="B54" s="78" t="s">
        <v>16</v>
      </c>
      <c r="C54" s="29"/>
      <c r="D54" s="79"/>
      <c r="E54" s="79"/>
      <c r="F54" s="29"/>
      <c r="G54" s="40"/>
    </row>
    <row r="55" spans="1:8" s="6" customFormat="1" ht="24.75" customHeight="1">
      <c r="A55" s="38"/>
      <c r="B55" s="39" t="s">
        <v>17</v>
      </c>
      <c r="C55" s="4"/>
      <c r="D55" s="4"/>
      <c r="E55" s="4"/>
      <c r="F55" s="4"/>
      <c r="G55" s="40"/>
      <c r="H55" s="41"/>
    </row>
    <row r="56" spans="1:7" ht="21.75" customHeight="1">
      <c r="A56" s="42">
        <v>130201</v>
      </c>
      <c r="B56" s="43" t="s">
        <v>125</v>
      </c>
      <c r="C56" s="58">
        <v>112862000</v>
      </c>
      <c r="D56" s="29"/>
      <c r="E56" s="80"/>
      <c r="F56" s="29"/>
      <c r="G56" s="40">
        <f>F56/C56</f>
        <v>0</v>
      </c>
    </row>
    <row r="57" spans="1:7" ht="21.75" customHeight="1">
      <c r="A57" s="42">
        <v>130201</v>
      </c>
      <c r="B57" s="47" t="s">
        <v>57</v>
      </c>
      <c r="C57" s="58">
        <v>9455800</v>
      </c>
      <c r="D57" s="58"/>
      <c r="E57" s="80"/>
      <c r="F57" s="29"/>
      <c r="G57" s="40">
        <f aca="true" t="shared" si="3" ref="G57:G73">F57/C57</f>
        <v>0</v>
      </c>
    </row>
    <row r="58" spans="1:7" ht="21.75" customHeight="1">
      <c r="A58" s="42">
        <v>130201</v>
      </c>
      <c r="B58" s="47" t="s">
        <v>51</v>
      </c>
      <c r="C58" s="58">
        <v>7091850</v>
      </c>
      <c r="D58" s="58"/>
      <c r="E58" s="81"/>
      <c r="F58" s="29"/>
      <c r="G58" s="40">
        <f t="shared" si="3"/>
        <v>0</v>
      </c>
    </row>
    <row r="59" spans="1:7" ht="21.75" customHeight="1">
      <c r="A59" s="42">
        <v>130201</v>
      </c>
      <c r="B59" s="47" t="s">
        <v>52</v>
      </c>
      <c r="C59" s="58">
        <v>4727900</v>
      </c>
      <c r="D59" s="58"/>
      <c r="E59" s="81"/>
      <c r="F59" s="29"/>
      <c r="G59" s="40">
        <f t="shared" si="3"/>
        <v>0</v>
      </c>
    </row>
    <row r="60" spans="1:7" ht="21.75" customHeight="1">
      <c r="A60" s="42">
        <v>130201</v>
      </c>
      <c r="B60" s="47" t="s">
        <v>53</v>
      </c>
      <c r="C60" s="58">
        <v>4727900</v>
      </c>
      <c r="D60" s="58"/>
      <c r="E60" s="81"/>
      <c r="F60" s="29"/>
      <c r="G60" s="40">
        <f t="shared" si="3"/>
        <v>0</v>
      </c>
    </row>
    <row r="61" spans="1:7" ht="21.75" customHeight="1">
      <c r="A61" s="42">
        <v>130201</v>
      </c>
      <c r="B61" s="47" t="s">
        <v>54</v>
      </c>
      <c r="C61" s="58">
        <v>4727900</v>
      </c>
      <c r="D61" s="58"/>
      <c r="E61" s="81"/>
      <c r="F61" s="29"/>
      <c r="G61" s="40">
        <f t="shared" si="3"/>
        <v>0</v>
      </c>
    </row>
    <row r="62" spans="1:7" ht="21.75" customHeight="1">
      <c r="A62" s="42">
        <v>130201</v>
      </c>
      <c r="B62" s="47" t="s">
        <v>56</v>
      </c>
      <c r="C62" s="58">
        <v>4727900</v>
      </c>
      <c r="D62" s="58"/>
      <c r="E62" s="81"/>
      <c r="F62" s="29"/>
      <c r="G62" s="40">
        <f t="shared" si="3"/>
        <v>0</v>
      </c>
    </row>
    <row r="63" spans="1:7" ht="21.75" customHeight="1">
      <c r="A63" s="42">
        <v>130201</v>
      </c>
      <c r="B63" s="47" t="s">
        <v>55</v>
      </c>
      <c r="C63" s="58">
        <v>7091850</v>
      </c>
      <c r="D63" s="58"/>
      <c r="E63" s="81"/>
      <c r="F63" s="29"/>
      <c r="G63" s="40">
        <f t="shared" si="3"/>
        <v>0</v>
      </c>
    </row>
    <row r="64" spans="1:7" ht="21.75" customHeight="1">
      <c r="A64" s="42">
        <v>130201</v>
      </c>
      <c r="B64" s="47" t="s">
        <v>43</v>
      </c>
      <c r="C64" s="58">
        <v>4727900</v>
      </c>
      <c r="D64" s="58"/>
      <c r="E64" s="81"/>
      <c r="F64" s="29"/>
      <c r="G64" s="40">
        <f t="shared" si="3"/>
        <v>0</v>
      </c>
    </row>
    <row r="65" spans="1:7" ht="21.75" customHeight="1">
      <c r="A65" s="42">
        <v>130201</v>
      </c>
      <c r="B65" s="43" t="s">
        <v>6</v>
      </c>
      <c r="C65" s="58">
        <v>483206000</v>
      </c>
      <c r="D65" s="58"/>
      <c r="E65" s="29"/>
      <c r="F65" s="29"/>
      <c r="G65" s="40">
        <f t="shared" si="3"/>
        <v>0</v>
      </c>
    </row>
    <row r="66" spans="1:7" ht="21.75" customHeight="1">
      <c r="A66" s="42">
        <v>130201</v>
      </c>
      <c r="B66" s="43" t="s">
        <v>7</v>
      </c>
      <c r="C66" s="58">
        <v>372140000</v>
      </c>
      <c r="D66" s="58"/>
      <c r="E66" s="29"/>
      <c r="F66" s="29"/>
      <c r="G66" s="40">
        <f t="shared" si="3"/>
        <v>0</v>
      </c>
    </row>
    <row r="67" spans="1:7" ht="21.75" customHeight="1">
      <c r="A67" s="42">
        <v>130201</v>
      </c>
      <c r="B67" s="43" t="s">
        <v>8</v>
      </c>
      <c r="C67" s="58">
        <v>13724000</v>
      </c>
      <c r="D67" s="58"/>
      <c r="E67" s="29"/>
      <c r="F67" s="29"/>
      <c r="G67" s="40">
        <f t="shared" si="3"/>
        <v>0</v>
      </c>
    </row>
    <row r="68" spans="1:7" ht="21.75" customHeight="1">
      <c r="A68" s="42">
        <v>130201</v>
      </c>
      <c r="B68" s="43" t="s">
        <v>9</v>
      </c>
      <c r="C68" s="58">
        <v>136433000</v>
      </c>
      <c r="D68" s="58"/>
      <c r="E68" s="29"/>
      <c r="F68" s="29"/>
      <c r="G68" s="40">
        <f t="shared" si="3"/>
        <v>0</v>
      </c>
    </row>
    <row r="69" spans="1:7" ht="21.75" customHeight="1">
      <c r="A69" s="42">
        <v>130201</v>
      </c>
      <c r="B69" s="43" t="s">
        <v>10</v>
      </c>
      <c r="C69" s="58">
        <v>19404000</v>
      </c>
      <c r="D69" s="58"/>
      <c r="E69" s="29"/>
      <c r="F69" s="29"/>
      <c r="G69" s="40">
        <f t="shared" si="3"/>
        <v>0</v>
      </c>
    </row>
    <row r="70" spans="1:7" ht="21.75" customHeight="1">
      <c r="A70" s="42">
        <v>130201</v>
      </c>
      <c r="B70" s="43" t="s">
        <v>108</v>
      </c>
      <c r="C70" s="58">
        <v>30717000</v>
      </c>
      <c r="D70" s="58"/>
      <c r="E70" s="58"/>
      <c r="F70" s="29"/>
      <c r="G70" s="40">
        <f t="shared" si="3"/>
        <v>0</v>
      </c>
    </row>
    <row r="71" spans="1:7" ht="21.75" customHeight="1">
      <c r="A71" s="42">
        <v>130201</v>
      </c>
      <c r="B71" s="47" t="s">
        <v>42</v>
      </c>
      <c r="C71" s="58">
        <v>92047000</v>
      </c>
      <c r="D71" s="58"/>
      <c r="E71" s="58"/>
      <c r="F71" s="29"/>
      <c r="G71" s="40">
        <f t="shared" si="3"/>
        <v>0</v>
      </c>
    </row>
    <row r="72" spans="1:7" ht="21.75" customHeight="1">
      <c r="A72" s="42">
        <v>130201</v>
      </c>
      <c r="B72" s="125" t="s">
        <v>126</v>
      </c>
      <c r="C72" s="58">
        <v>1074691000</v>
      </c>
      <c r="D72" s="58"/>
      <c r="E72" s="58"/>
      <c r="F72" s="29"/>
      <c r="G72" s="40">
        <f t="shared" si="3"/>
        <v>0</v>
      </c>
    </row>
    <row r="73" spans="1:7" ht="21.75" customHeight="1">
      <c r="A73" s="42">
        <v>130201</v>
      </c>
      <c r="B73" s="125" t="s">
        <v>127</v>
      </c>
      <c r="C73" s="58">
        <v>523042000</v>
      </c>
      <c r="D73" s="58"/>
      <c r="E73" s="58"/>
      <c r="F73" s="29"/>
      <c r="G73" s="40">
        <f t="shared" si="3"/>
        <v>0</v>
      </c>
    </row>
    <row r="74" spans="1:8" s="6" customFormat="1" ht="24.75" customHeight="1">
      <c r="A74" s="38"/>
      <c r="B74" s="39" t="s">
        <v>11</v>
      </c>
      <c r="C74" s="4">
        <f>SUM(C56:C73)</f>
        <v>2905545000</v>
      </c>
      <c r="D74" s="4">
        <f>SUM(D56:D71)</f>
        <v>0</v>
      </c>
      <c r="E74" s="4">
        <f>SUM(E56:E71)</f>
        <v>0</v>
      </c>
      <c r="F74" s="4">
        <f>SUM(F56:F71)</f>
        <v>0</v>
      </c>
      <c r="G74" s="40">
        <f>F74/C74</f>
        <v>0</v>
      </c>
      <c r="H74" s="41"/>
    </row>
    <row r="75" spans="1:8" s="6" customFormat="1" ht="29.25" customHeight="1">
      <c r="A75" s="38"/>
      <c r="B75" s="39"/>
      <c r="C75" s="4"/>
      <c r="D75" s="4"/>
      <c r="E75" s="4"/>
      <c r="F75" s="4"/>
      <c r="G75" s="40"/>
      <c r="H75" s="41"/>
    </row>
    <row r="76" spans="1:8" s="6" customFormat="1" ht="21.75" customHeight="1">
      <c r="A76" s="38"/>
      <c r="B76" s="39" t="s">
        <v>19</v>
      </c>
      <c r="C76" s="4"/>
      <c r="D76" s="4"/>
      <c r="E76" s="4"/>
      <c r="F76" s="4"/>
      <c r="G76" s="40"/>
      <c r="H76" s="41"/>
    </row>
    <row r="77" spans="1:8" s="5" customFormat="1" ht="21" customHeight="1">
      <c r="A77" s="82">
        <v>130101</v>
      </c>
      <c r="B77" s="83" t="s">
        <v>119</v>
      </c>
      <c r="C77" s="3">
        <v>1634002000</v>
      </c>
      <c r="D77" s="29"/>
      <c r="E77" s="58"/>
      <c r="F77" s="29">
        <f aca="true" t="shared" si="4" ref="F77:F82">D77+E77</f>
        <v>0</v>
      </c>
      <c r="G77" s="40">
        <f aca="true" t="shared" si="5" ref="G77:G83">F77/C77</f>
        <v>0</v>
      </c>
      <c r="H77" s="84"/>
    </row>
    <row r="78" spans="1:8" s="5" customFormat="1" ht="21" customHeight="1">
      <c r="A78" s="85">
        <v>130107</v>
      </c>
      <c r="B78" s="83" t="s">
        <v>110</v>
      </c>
      <c r="C78" s="3">
        <v>70386000</v>
      </c>
      <c r="D78" s="29"/>
      <c r="E78" s="58"/>
      <c r="F78" s="29">
        <f t="shared" si="4"/>
        <v>0</v>
      </c>
      <c r="G78" s="40">
        <f t="shared" si="5"/>
        <v>0</v>
      </c>
      <c r="H78" s="84"/>
    </row>
    <row r="79" spans="1:8" s="5" customFormat="1" ht="21" customHeight="1">
      <c r="A79" s="85">
        <v>130120</v>
      </c>
      <c r="B79" s="86" t="s">
        <v>95</v>
      </c>
      <c r="C79" s="3">
        <v>765120000</v>
      </c>
      <c r="D79" s="29"/>
      <c r="E79" s="58"/>
      <c r="F79" s="29">
        <f t="shared" si="4"/>
        <v>0</v>
      </c>
      <c r="G79" s="40">
        <f t="shared" si="5"/>
        <v>0</v>
      </c>
      <c r="H79" s="84"/>
    </row>
    <row r="80" spans="1:8" s="5" customFormat="1" ht="21" customHeight="1">
      <c r="A80" s="85">
        <v>130103</v>
      </c>
      <c r="B80" s="87" t="s">
        <v>111</v>
      </c>
      <c r="C80" s="3">
        <v>422394000</v>
      </c>
      <c r="D80" s="29"/>
      <c r="E80" s="58"/>
      <c r="F80" s="29">
        <f t="shared" si="4"/>
        <v>0</v>
      </c>
      <c r="G80" s="40">
        <f t="shared" si="5"/>
        <v>0</v>
      </c>
      <c r="H80" s="84"/>
    </row>
    <row r="81" spans="1:8" s="5" customFormat="1" ht="21" customHeight="1">
      <c r="A81" s="85">
        <v>130124</v>
      </c>
      <c r="B81" s="83" t="s">
        <v>61</v>
      </c>
      <c r="C81" s="3">
        <v>919963000</v>
      </c>
      <c r="D81" s="29"/>
      <c r="E81" s="58"/>
      <c r="F81" s="29">
        <f t="shared" si="4"/>
        <v>0</v>
      </c>
      <c r="G81" s="40">
        <f t="shared" si="5"/>
        <v>0</v>
      </c>
      <c r="H81" s="84"/>
    </row>
    <row r="82" spans="1:8" s="5" customFormat="1" ht="21" customHeight="1">
      <c r="A82" s="85">
        <v>130124</v>
      </c>
      <c r="B82" s="83" t="s">
        <v>98</v>
      </c>
      <c r="C82" s="3">
        <f>387982000*6</f>
        <v>2327892000</v>
      </c>
      <c r="D82" s="29"/>
      <c r="E82" s="58">
        <v>381971500</v>
      </c>
      <c r="F82" s="29">
        <f t="shared" si="4"/>
        <v>381971500</v>
      </c>
      <c r="G82" s="40">
        <f t="shared" si="5"/>
        <v>0.1640847169885888</v>
      </c>
      <c r="H82" s="84"/>
    </row>
    <row r="83" spans="1:8" s="5" customFormat="1" ht="21" customHeight="1">
      <c r="A83" s="88"/>
      <c r="B83" s="88" t="s">
        <v>45</v>
      </c>
      <c r="C83" s="22">
        <f>SUM(C77:C82)</f>
        <v>6139757000</v>
      </c>
      <c r="D83" s="22"/>
      <c r="E83" s="22">
        <f>SUM(E77:E82)</f>
        <v>381971500</v>
      </c>
      <c r="F83" s="22">
        <f>SUM(F77:F82)</f>
        <v>381971500</v>
      </c>
      <c r="G83" s="40">
        <f t="shared" si="5"/>
        <v>0.06221280418752729</v>
      </c>
      <c r="H83" s="84"/>
    </row>
    <row r="84" spans="1:8" s="5" customFormat="1" ht="21" customHeight="1">
      <c r="A84" s="88"/>
      <c r="B84" s="88"/>
      <c r="C84" s="89"/>
      <c r="D84" s="22"/>
      <c r="E84" s="22"/>
      <c r="F84" s="22"/>
      <c r="G84" s="40"/>
      <c r="H84" s="84"/>
    </row>
    <row r="85" spans="1:8" s="94" customFormat="1" ht="20.25" customHeight="1">
      <c r="A85" s="90"/>
      <c r="B85" s="78" t="s">
        <v>25</v>
      </c>
      <c r="C85" s="89"/>
      <c r="D85" s="91"/>
      <c r="E85" s="91"/>
      <c r="F85" s="91"/>
      <c r="G85" s="92"/>
      <c r="H85" s="93"/>
    </row>
    <row r="86" spans="1:8" s="5" customFormat="1" ht="21" customHeight="1">
      <c r="A86" s="42">
        <v>130201</v>
      </c>
      <c r="B86" s="43" t="s">
        <v>13</v>
      </c>
      <c r="C86" s="3">
        <v>1940988000</v>
      </c>
      <c r="D86" s="58"/>
      <c r="E86" s="80">
        <f>101805224.76+33954000.08</f>
        <v>135759224.84</v>
      </c>
      <c r="F86" s="29">
        <f>D86+E86</f>
        <v>135759224.84</v>
      </c>
      <c r="G86" s="40">
        <f aca="true" t="shared" si="6" ref="G86:G93">F86/C86</f>
        <v>0.06994336123664856</v>
      </c>
      <c r="H86" s="84"/>
    </row>
    <row r="87" spans="1:8" s="5" customFormat="1" ht="21" customHeight="1">
      <c r="A87" s="42">
        <v>130201</v>
      </c>
      <c r="B87" s="43" t="s">
        <v>3</v>
      </c>
      <c r="C87" s="3">
        <v>12864258024</v>
      </c>
      <c r="D87" s="58"/>
      <c r="E87" s="81">
        <f>12625500.05+970387015.48</f>
        <v>983012515.53</v>
      </c>
      <c r="F87" s="29">
        <f aca="true" t="shared" si="7" ref="F87:F93">D87+E87</f>
        <v>983012515.53</v>
      </c>
      <c r="G87" s="40">
        <f t="shared" si="6"/>
        <v>0.07641424120194559</v>
      </c>
      <c r="H87" s="84"/>
    </row>
    <row r="88" spans="1:8" s="5" customFormat="1" ht="21" customHeight="1">
      <c r="A88" s="42">
        <v>130201</v>
      </c>
      <c r="B88" s="43" t="s">
        <v>4</v>
      </c>
      <c r="C88" s="3">
        <v>6375096000</v>
      </c>
      <c r="D88" s="58"/>
      <c r="E88" s="158">
        <v>517304753.86</v>
      </c>
      <c r="F88" s="29">
        <f t="shared" si="7"/>
        <v>517304753.86</v>
      </c>
      <c r="G88" s="40">
        <f t="shared" si="6"/>
        <v>0.08114462180020506</v>
      </c>
      <c r="H88" s="84"/>
    </row>
    <row r="89" spans="1:8" s="5" customFormat="1" ht="21" customHeight="1">
      <c r="A89" s="42">
        <v>130201</v>
      </c>
      <c r="B89" s="43" t="s">
        <v>72</v>
      </c>
      <c r="C89" s="3">
        <v>3496415976</v>
      </c>
      <c r="D89" s="58"/>
      <c r="E89" s="81">
        <f>38030405.845+13132000.01+35691580+133944713.43</f>
        <v>220798699.285</v>
      </c>
      <c r="F89" s="29">
        <f t="shared" si="7"/>
        <v>220798699.285</v>
      </c>
      <c r="G89" s="40">
        <f t="shared" si="6"/>
        <v>0.06315000869478923</v>
      </c>
      <c r="H89" s="84"/>
    </row>
    <row r="90" spans="1:8" s="5" customFormat="1" ht="21" customHeight="1">
      <c r="A90" s="42">
        <v>130201</v>
      </c>
      <c r="B90" s="43" t="s">
        <v>48</v>
      </c>
      <c r="C90" s="3">
        <v>163584000</v>
      </c>
      <c r="D90" s="58"/>
      <c r="E90" s="81">
        <v>10800999.98</v>
      </c>
      <c r="F90" s="29">
        <f t="shared" si="7"/>
        <v>10800999.98</v>
      </c>
      <c r="G90" s="40">
        <f t="shared" si="6"/>
        <v>0.06602723970559468</v>
      </c>
      <c r="H90" s="84"/>
    </row>
    <row r="91" spans="1:8" s="5" customFormat="1" ht="21" customHeight="1">
      <c r="A91" s="42">
        <v>130201</v>
      </c>
      <c r="B91" s="43" t="s">
        <v>47</v>
      </c>
      <c r="C91" s="3">
        <v>192108000</v>
      </c>
      <c r="D91" s="58"/>
      <c r="E91" s="81">
        <v>12912800.05</v>
      </c>
      <c r="F91" s="29">
        <f t="shared" si="7"/>
        <v>12912800.05</v>
      </c>
      <c r="G91" s="40">
        <f t="shared" si="6"/>
        <v>0.06721635772586254</v>
      </c>
      <c r="H91" s="84"/>
    </row>
    <row r="92" spans="1:8" s="5" customFormat="1" ht="21" customHeight="1">
      <c r="A92" s="42">
        <v>130201</v>
      </c>
      <c r="B92" s="95" t="s">
        <v>91</v>
      </c>
      <c r="C92" s="96">
        <v>419916000</v>
      </c>
      <c r="D92" s="97"/>
      <c r="E92" s="159">
        <v>49028998.69</v>
      </c>
      <c r="F92" s="29">
        <f t="shared" si="7"/>
        <v>49028998.69</v>
      </c>
      <c r="G92" s="40">
        <f t="shared" si="6"/>
        <v>0.11675906297926252</v>
      </c>
      <c r="H92" s="84"/>
    </row>
    <row r="93" spans="1:8" s="5" customFormat="1" ht="21" customHeight="1">
      <c r="A93" s="42">
        <v>130201</v>
      </c>
      <c r="B93" s="95" t="s">
        <v>92</v>
      </c>
      <c r="C93" s="96">
        <v>645949000</v>
      </c>
      <c r="D93" s="97"/>
      <c r="E93" s="159">
        <v>27131501.31</v>
      </c>
      <c r="F93" s="29">
        <f t="shared" si="7"/>
        <v>27131501.31</v>
      </c>
      <c r="G93" s="40">
        <f t="shared" si="6"/>
        <v>0.04200254402437344</v>
      </c>
      <c r="H93" s="84"/>
    </row>
    <row r="94" spans="1:8" s="100" customFormat="1" ht="21" customHeight="1" thickBot="1">
      <c r="A94" s="60"/>
      <c r="B94" s="98" t="s">
        <v>14</v>
      </c>
      <c r="C94" s="62">
        <f>SUM(C86:C93)</f>
        <v>26098315000</v>
      </c>
      <c r="D94" s="62">
        <f>SUM(D86:D93)</f>
        <v>0</v>
      </c>
      <c r="E94" s="62">
        <f>SUM(E86:E93)</f>
        <v>1956749493.545</v>
      </c>
      <c r="F94" s="62">
        <f>SUM(F86:F93)</f>
        <v>1956749493.545</v>
      </c>
      <c r="G94" s="63">
        <f>F94/C94</f>
        <v>0.07497608537351932</v>
      </c>
      <c r="H94" s="99"/>
    </row>
    <row r="95" spans="1:8" s="6" customFormat="1" ht="25.5" customHeight="1" thickBot="1" thickTop="1">
      <c r="A95" s="64"/>
      <c r="B95" s="77" t="s">
        <v>122</v>
      </c>
      <c r="C95" s="66">
        <f>C53+C74+C83+C94</f>
        <v>37800332000</v>
      </c>
      <c r="D95" s="66">
        <f>D53+D74+D83+D94</f>
        <v>0</v>
      </c>
      <c r="E95" s="160">
        <f>E53+E74+E83+E94</f>
        <v>2535269844.825</v>
      </c>
      <c r="F95" s="66">
        <f>F53+F74+F83+F94</f>
        <v>2535269844.825</v>
      </c>
      <c r="G95" s="67">
        <f>F95/C95</f>
        <v>0.06707004173468635</v>
      </c>
      <c r="H95" s="41"/>
    </row>
    <row r="96" spans="1:8" s="6" customFormat="1" ht="17.25" customHeight="1" thickTop="1">
      <c r="A96" s="101"/>
      <c r="B96" s="102"/>
      <c r="C96" s="103"/>
      <c r="D96" s="103"/>
      <c r="E96" s="103"/>
      <c r="F96" s="103"/>
      <c r="G96" s="104"/>
      <c r="H96" s="41"/>
    </row>
    <row r="97" spans="1:8" s="5" customFormat="1" ht="21" customHeight="1">
      <c r="A97" s="85">
        <v>130124</v>
      </c>
      <c r="B97" s="83" t="s">
        <v>124</v>
      </c>
      <c r="C97" s="22">
        <f>315827000+561677000+253960500+390967780</f>
        <v>1522432280</v>
      </c>
      <c r="D97" s="29"/>
      <c r="E97" s="58">
        <v>89676400</v>
      </c>
      <c r="F97" s="29">
        <f>D97+E97</f>
        <v>89676400</v>
      </c>
      <c r="G97" s="40">
        <f>F97/C97</f>
        <v>0.058903375327801114</v>
      </c>
      <c r="H97" s="84"/>
    </row>
    <row r="98" spans="1:8" s="5" customFormat="1" ht="21" customHeight="1">
      <c r="A98" s="85"/>
      <c r="B98" s="83"/>
      <c r="C98" s="3"/>
      <c r="D98" s="29"/>
      <c r="E98" s="58"/>
      <c r="F98" s="29"/>
      <c r="G98" s="40"/>
      <c r="H98" s="84"/>
    </row>
    <row r="99" spans="1:8" s="5" customFormat="1" ht="21" customHeight="1">
      <c r="A99" s="85"/>
      <c r="B99" s="83"/>
      <c r="C99" s="3"/>
      <c r="D99" s="29"/>
      <c r="E99" s="58"/>
      <c r="F99" s="29"/>
      <c r="G99" s="40"/>
      <c r="H99" s="161"/>
    </row>
    <row r="100" spans="1:8" s="5" customFormat="1" ht="31.5" customHeight="1">
      <c r="A100" s="53"/>
      <c r="B100" s="50" t="s">
        <v>120</v>
      </c>
      <c r="C100" s="105"/>
      <c r="D100" s="29"/>
      <c r="E100" s="29"/>
      <c r="F100" s="29"/>
      <c r="G100" s="40"/>
      <c r="H100" s="84"/>
    </row>
    <row r="101" spans="1:8" s="5" customFormat="1" ht="31.5" customHeight="1">
      <c r="A101" s="53">
        <v>130211</v>
      </c>
      <c r="B101" s="56" t="s">
        <v>100</v>
      </c>
      <c r="C101" s="80">
        <v>8162455.71</v>
      </c>
      <c r="D101" s="29"/>
      <c r="E101" s="80">
        <v>8162455.71</v>
      </c>
      <c r="F101" s="80">
        <f aca="true" t="shared" si="8" ref="F101:F106">D101+E101</f>
        <v>8162455.71</v>
      </c>
      <c r="G101" s="40">
        <f aca="true" t="shared" si="9" ref="G101:G106">F101/C101</f>
        <v>1</v>
      </c>
      <c r="H101" s="84"/>
    </row>
    <row r="102" spans="1:8" s="5" customFormat="1" ht="31.5" customHeight="1">
      <c r="A102" s="53">
        <v>130211</v>
      </c>
      <c r="B102" s="56" t="s">
        <v>95</v>
      </c>
      <c r="C102" s="136">
        <v>603323922.18</v>
      </c>
      <c r="D102" s="54"/>
      <c r="E102" s="136">
        <v>603323922.18</v>
      </c>
      <c r="F102" s="80">
        <f t="shared" si="8"/>
        <v>603323922.18</v>
      </c>
      <c r="G102" s="40">
        <f t="shared" si="9"/>
        <v>1</v>
      </c>
      <c r="H102" s="84"/>
    </row>
    <row r="103" spans="1:8" s="5" customFormat="1" ht="31.5" customHeight="1">
      <c r="A103" s="53">
        <v>130211</v>
      </c>
      <c r="B103" s="106" t="s">
        <v>61</v>
      </c>
      <c r="C103" s="137">
        <v>4073255.23</v>
      </c>
      <c r="D103" s="107"/>
      <c r="E103" s="137">
        <v>4073255.23</v>
      </c>
      <c r="F103" s="80">
        <f t="shared" si="8"/>
        <v>4073255.23</v>
      </c>
      <c r="G103" s="40">
        <f t="shared" si="9"/>
        <v>1</v>
      </c>
      <c r="H103" s="84"/>
    </row>
    <row r="104" spans="1:8" s="5" customFormat="1" ht="31.5" customHeight="1">
      <c r="A104" s="53">
        <v>130211</v>
      </c>
      <c r="B104" s="106" t="s">
        <v>121</v>
      </c>
      <c r="C104" s="137">
        <v>9651280</v>
      </c>
      <c r="D104" s="107"/>
      <c r="E104" s="137">
        <v>9651280</v>
      </c>
      <c r="F104" s="80">
        <f t="shared" si="8"/>
        <v>9651280</v>
      </c>
      <c r="G104" s="40">
        <f t="shared" si="9"/>
        <v>1</v>
      </c>
      <c r="H104" s="84"/>
    </row>
    <row r="105" spans="1:8" s="5" customFormat="1" ht="31.5" customHeight="1">
      <c r="A105" s="53">
        <v>130211</v>
      </c>
      <c r="B105" s="106" t="s">
        <v>109</v>
      </c>
      <c r="C105" s="137">
        <v>5450000</v>
      </c>
      <c r="D105" s="107"/>
      <c r="E105" s="137">
        <v>5450000</v>
      </c>
      <c r="F105" s="80">
        <f t="shared" si="8"/>
        <v>5450000</v>
      </c>
      <c r="G105" s="40">
        <f t="shared" si="9"/>
        <v>1</v>
      </c>
      <c r="H105" s="84"/>
    </row>
    <row r="106" spans="1:8" s="5" customFormat="1" ht="31.5" customHeight="1" thickBot="1">
      <c r="A106" s="108"/>
      <c r="B106" s="109" t="s">
        <v>101</v>
      </c>
      <c r="C106" s="138">
        <f>SUM(C101:C105)</f>
        <v>630660913.12</v>
      </c>
      <c r="D106" s="110">
        <f>SUM(D101:D105)</f>
        <v>0</v>
      </c>
      <c r="E106" s="139">
        <f>SUM(E101:E105)</f>
        <v>630660913.12</v>
      </c>
      <c r="F106" s="140">
        <f t="shared" si="8"/>
        <v>630660913.12</v>
      </c>
      <c r="G106" s="63">
        <f t="shared" si="9"/>
        <v>1</v>
      </c>
      <c r="H106" s="84"/>
    </row>
    <row r="107" spans="1:8" s="116" customFormat="1" ht="31.5" customHeight="1" thickBot="1" thickTop="1">
      <c r="A107" s="111"/>
      <c r="B107" s="112" t="s">
        <v>103</v>
      </c>
      <c r="C107" s="113">
        <f>C95+C97+C106</f>
        <v>39953425193.12</v>
      </c>
      <c r="D107" s="113">
        <f>D95+D97+D106</f>
        <v>0</v>
      </c>
      <c r="E107" s="113">
        <f>E95+E97+E106</f>
        <v>3255607157.9449997</v>
      </c>
      <c r="F107" s="113">
        <f>F95+F97+F106</f>
        <v>3255607157.9449997</v>
      </c>
      <c r="G107" s="114">
        <f>F107/C107</f>
        <v>0.08148505771929704</v>
      </c>
      <c r="H107" s="115"/>
    </row>
    <row r="108" spans="1:8" s="118" customFormat="1" ht="19.5" customHeight="1" thickTop="1">
      <c r="A108" s="117"/>
      <c r="C108" s="119"/>
      <c r="D108" s="119"/>
      <c r="E108" s="119"/>
      <c r="F108" s="119"/>
      <c r="G108" s="120"/>
      <c r="H108" s="121"/>
    </row>
    <row r="1127" ht="19.5" customHeight="1">
      <c r="A1127" s="122" t="s">
        <v>83</v>
      </c>
    </row>
    <row r="1249" ht="19.5" customHeight="1">
      <c r="A1249" s="122" t="s">
        <v>84</v>
      </c>
    </row>
    <row r="1250" ht="19.5" customHeight="1">
      <c r="A1250" s="122" t="s">
        <v>84</v>
      </c>
    </row>
    <row r="1251" ht="19.5" customHeight="1">
      <c r="A1251" s="122" t="s">
        <v>85</v>
      </c>
    </row>
    <row r="1252" ht="19.5" customHeight="1">
      <c r="A1252" s="122" t="s">
        <v>84</v>
      </c>
    </row>
    <row r="1253" ht="19.5" customHeight="1">
      <c r="A1253" s="122" t="s">
        <v>84</v>
      </c>
    </row>
    <row r="1278" ht="19.5" customHeight="1">
      <c r="A1278" s="122" t="s">
        <v>86</v>
      </c>
    </row>
    <row r="1435" ht="19.5" customHeight="1">
      <c r="A1435" s="122" t="s">
        <v>87</v>
      </c>
    </row>
  </sheetData>
  <sheetProtection/>
  <mergeCells count="7">
    <mergeCell ref="A1:G1"/>
    <mergeCell ref="A2:G2"/>
    <mergeCell ref="A3:G3"/>
    <mergeCell ref="A4:A5"/>
    <mergeCell ref="B4:B5"/>
    <mergeCell ref="D4:F4"/>
    <mergeCell ref="G4:G5"/>
  </mergeCells>
  <printOptions/>
  <pageMargins left="0.32" right="0.17" top="0.61" bottom="0.47" header="0.61" footer="0.28"/>
  <pageSetup firstPageNumber="1" useFirstPageNumber="1" horizontalDpi="600" verticalDpi="600" orientation="landscape" scale="9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tabSelected="1" zoomScalePageLayoutView="0" workbookViewId="0" topLeftCell="A67">
      <selection activeCell="D77" sqref="D77"/>
    </sheetView>
  </sheetViews>
  <sheetFormatPr defaultColWidth="9.140625" defaultRowHeight="22.5" customHeight="1"/>
  <cols>
    <col min="1" max="1" width="25.00390625" style="131" customWidth="1"/>
    <col min="2" max="2" width="28.8515625" style="20" customWidth="1"/>
    <col min="3" max="3" width="21.7109375" style="129" customWidth="1"/>
    <col min="4" max="4" width="17.140625" style="129" customWidth="1"/>
    <col min="5" max="5" width="19.28125" style="129" customWidth="1"/>
    <col min="6" max="6" width="19.421875" style="129" customWidth="1"/>
    <col min="7" max="7" width="5.8515625" style="146" customWidth="1"/>
    <col min="8" max="8" width="27.00390625" style="129" customWidth="1"/>
    <col min="9" max="16384" width="9.140625" style="20" customWidth="1"/>
  </cols>
  <sheetData>
    <row r="1" spans="1:8" s="8" customFormat="1" ht="27.75" customHeight="1">
      <c r="A1" s="189" t="s">
        <v>130</v>
      </c>
      <c r="B1" s="189"/>
      <c r="C1" s="189"/>
      <c r="D1" s="189"/>
      <c r="E1" s="189"/>
      <c r="F1" s="189"/>
      <c r="G1" s="189"/>
      <c r="H1" s="141"/>
    </row>
    <row r="2" spans="1:8" s="8" customFormat="1" ht="7.5" customHeight="1">
      <c r="A2" s="130"/>
      <c r="B2" s="2"/>
      <c r="C2" s="7"/>
      <c r="D2" s="141"/>
      <c r="E2" s="141"/>
      <c r="F2" s="141"/>
      <c r="G2" s="18"/>
      <c r="H2" s="141"/>
    </row>
    <row r="3" spans="1:8" s="9" customFormat="1" ht="20.25" customHeight="1">
      <c r="A3" s="190" t="s">
        <v>22</v>
      </c>
      <c r="B3" s="191" t="s">
        <v>59</v>
      </c>
      <c r="C3" s="150" t="s">
        <v>60</v>
      </c>
      <c r="D3" s="192" t="s">
        <v>79</v>
      </c>
      <c r="E3" s="192"/>
      <c r="F3" s="192"/>
      <c r="G3" s="193" t="s">
        <v>46</v>
      </c>
      <c r="H3" s="142"/>
    </row>
    <row r="4" spans="1:8" s="9" customFormat="1" ht="29.25" customHeight="1">
      <c r="A4" s="190"/>
      <c r="B4" s="191"/>
      <c r="C4" s="151" t="s">
        <v>129</v>
      </c>
      <c r="D4" s="147"/>
      <c r="E4" s="147" t="s">
        <v>116</v>
      </c>
      <c r="F4" s="147" t="s">
        <v>116</v>
      </c>
      <c r="G4" s="193"/>
      <c r="H4" s="142"/>
    </row>
    <row r="5" spans="1:8" s="10" customFormat="1" ht="24.75" customHeight="1">
      <c r="A5" s="183" t="s">
        <v>89</v>
      </c>
      <c r="B5" s="183"/>
      <c r="C5" s="183"/>
      <c r="D5" s="183"/>
      <c r="E5" s="183"/>
      <c r="F5" s="183"/>
      <c r="G5" s="13"/>
      <c r="H5" s="15"/>
    </row>
    <row r="6" spans="1:8" s="21" customFormat="1" ht="24.75" customHeight="1">
      <c r="A6" s="152"/>
      <c r="B6" s="182" t="s">
        <v>80</v>
      </c>
      <c r="C6" s="182"/>
      <c r="D6" s="153"/>
      <c r="E6" s="153"/>
      <c r="F6" s="153"/>
      <c r="G6" s="134"/>
      <c r="H6" s="143"/>
    </row>
    <row r="7" spans="1:8" s="21" customFormat="1" ht="24.75" customHeight="1">
      <c r="A7" s="181" t="s">
        <v>146</v>
      </c>
      <c r="B7" s="181"/>
      <c r="C7" s="154">
        <v>1634001999.9099998</v>
      </c>
      <c r="D7" s="134">
        <v>0</v>
      </c>
      <c r="E7" s="134">
        <v>0</v>
      </c>
      <c r="F7" s="134">
        <v>0</v>
      </c>
      <c r="G7" s="134"/>
      <c r="H7" s="143"/>
    </row>
    <row r="8" spans="1:8" s="21" customFormat="1" ht="24.75" customHeight="1">
      <c r="A8" s="181" t="s">
        <v>109</v>
      </c>
      <c r="B8" s="181"/>
      <c r="C8" s="154">
        <v>70386000</v>
      </c>
      <c r="D8" s="134">
        <v>0</v>
      </c>
      <c r="E8" s="134">
        <v>0</v>
      </c>
      <c r="F8" s="134">
        <v>0</v>
      </c>
      <c r="G8" s="134"/>
      <c r="H8" s="143"/>
    </row>
    <row r="9" spans="1:8" s="21" customFormat="1" ht="24.75" customHeight="1">
      <c r="A9" s="181" t="s">
        <v>90</v>
      </c>
      <c r="B9" s="181"/>
      <c r="C9" s="154">
        <v>1594029000</v>
      </c>
      <c r="D9" s="134">
        <v>0</v>
      </c>
      <c r="E9" s="134">
        <v>0</v>
      </c>
      <c r="F9" s="134">
        <v>0</v>
      </c>
      <c r="G9" s="134"/>
      <c r="H9" s="143"/>
    </row>
    <row r="10" spans="1:8" s="21" customFormat="1" ht="24.75" customHeight="1">
      <c r="A10" s="181" t="s">
        <v>95</v>
      </c>
      <c r="B10" s="181"/>
      <c r="C10" s="154">
        <v>765120000</v>
      </c>
      <c r="D10" s="134">
        <v>0</v>
      </c>
      <c r="E10" s="134">
        <v>0</v>
      </c>
      <c r="F10" s="134">
        <v>0</v>
      </c>
      <c r="G10" s="134"/>
      <c r="H10" s="143"/>
    </row>
    <row r="11" spans="1:8" s="21" customFormat="1" ht="24.75" customHeight="1">
      <c r="A11" s="181" t="s">
        <v>147</v>
      </c>
      <c r="B11" s="181"/>
      <c r="C11" s="154">
        <v>422394000</v>
      </c>
      <c r="D11" s="134">
        <v>0</v>
      </c>
      <c r="E11" s="134">
        <v>0</v>
      </c>
      <c r="F11" s="134">
        <v>0</v>
      </c>
      <c r="G11" s="134"/>
      <c r="H11" s="143"/>
    </row>
    <row r="12" spans="1:8" s="21" customFormat="1" ht="24.75" customHeight="1">
      <c r="A12" s="181" t="s">
        <v>148</v>
      </c>
      <c r="B12" s="181"/>
      <c r="C12" s="154">
        <v>919963000</v>
      </c>
      <c r="D12" s="154">
        <v>0</v>
      </c>
      <c r="E12" s="154">
        <v>0</v>
      </c>
      <c r="F12" s="154">
        <v>0</v>
      </c>
      <c r="G12" s="134"/>
      <c r="H12" s="143"/>
    </row>
    <row r="13" spans="1:8" s="21" customFormat="1" ht="24.75" customHeight="1">
      <c r="A13" s="181" t="s">
        <v>149</v>
      </c>
      <c r="B13" s="181"/>
      <c r="C13" s="155">
        <v>2327892000</v>
      </c>
      <c r="D13" s="134">
        <v>0</v>
      </c>
      <c r="E13" s="134">
        <v>0</v>
      </c>
      <c r="F13" s="134">
        <v>0</v>
      </c>
      <c r="G13" s="134"/>
      <c r="H13" s="143"/>
    </row>
    <row r="14" spans="1:8" s="21" customFormat="1" ht="24.75" customHeight="1">
      <c r="A14" s="194"/>
      <c r="B14" s="195"/>
      <c r="C14" s="27">
        <v>7733785999.91</v>
      </c>
      <c r="D14" s="19">
        <v>0</v>
      </c>
      <c r="E14" s="19">
        <v>0</v>
      </c>
      <c r="F14" s="19">
        <v>0</v>
      </c>
      <c r="G14" s="134"/>
      <c r="H14" s="143"/>
    </row>
    <row r="15" spans="1:8" s="21" customFormat="1" ht="24.75" customHeight="1">
      <c r="A15" s="181"/>
      <c r="B15" s="181"/>
      <c r="C15" s="11"/>
      <c r="D15" s="148"/>
      <c r="E15" s="148"/>
      <c r="F15" s="148"/>
      <c r="G15" s="19"/>
      <c r="H15" s="143"/>
    </row>
    <row r="16" spans="1:8" s="21" customFormat="1" ht="24.75" customHeight="1">
      <c r="A16" s="156" t="s">
        <v>94</v>
      </c>
      <c r="B16" s="156"/>
      <c r="C16" s="12"/>
      <c r="D16" s="132"/>
      <c r="E16" s="132"/>
      <c r="F16" s="132"/>
      <c r="G16" s="19"/>
      <c r="H16" s="143"/>
    </row>
    <row r="17" spans="1:8" s="21" customFormat="1" ht="24.75" customHeight="1" hidden="1">
      <c r="A17" s="156"/>
      <c r="B17" s="156"/>
      <c r="C17" s="12">
        <v>-161170059</v>
      </c>
      <c r="D17" s="132"/>
      <c r="E17" s="132"/>
      <c r="F17" s="132"/>
      <c r="G17" s="19"/>
      <c r="H17" s="143"/>
    </row>
    <row r="18" spans="1:8" s="21" customFormat="1" ht="24.75" customHeight="1">
      <c r="A18" s="181" t="s">
        <v>132</v>
      </c>
      <c r="B18" s="181"/>
      <c r="C18" s="12">
        <v>727645495</v>
      </c>
      <c r="D18" s="12">
        <v>0</v>
      </c>
      <c r="E18" s="12">
        <v>66919136.65</v>
      </c>
      <c r="F18" s="12">
        <v>66919136.65</v>
      </c>
      <c r="G18" s="19">
        <v>9.196667485723937</v>
      </c>
      <c r="H18" s="143">
        <v>0</v>
      </c>
    </row>
    <row r="19" spans="1:8" s="21" customFormat="1" ht="24.75" customHeight="1">
      <c r="A19" s="181" t="s">
        <v>71</v>
      </c>
      <c r="B19" s="181"/>
      <c r="C19" s="12">
        <v>11593604</v>
      </c>
      <c r="D19" s="132">
        <v>0</v>
      </c>
      <c r="E19" s="132">
        <v>0</v>
      </c>
      <c r="F19" s="132">
        <v>0</v>
      </c>
      <c r="G19" s="19">
        <v>0</v>
      </c>
      <c r="H19" s="143"/>
    </row>
    <row r="20" spans="1:8" s="21" customFormat="1" ht="24.75" customHeight="1">
      <c r="A20" s="181" t="s">
        <v>112</v>
      </c>
      <c r="B20" s="181"/>
      <c r="C20" s="12">
        <v>62870000</v>
      </c>
      <c r="D20" s="132">
        <v>0</v>
      </c>
      <c r="E20" s="132">
        <v>0</v>
      </c>
      <c r="F20" s="132">
        <v>0</v>
      </c>
      <c r="G20" s="19">
        <v>0</v>
      </c>
      <c r="H20" s="143"/>
    </row>
    <row r="21" spans="1:8" s="21" customFormat="1" ht="24.75" customHeight="1">
      <c r="A21" s="181" t="s">
        <v>133</v>
      </c>
      <c r="B21" s="181"/>
      <c r="C21" s="12">
        <v>12575000</v>
      </c>
      <c r="D21" s="132">
        <v>0</v>
      </c>
      <c r="E21" s="132">
        <v>0</v>
      </c>
      <c r="F21" s="132">
        <v>0</v>
      </c>
      <c r="G21" s="19">
        <v>0</v>
      </c>
      <c r="H21" s="143"/>
    </row>
    <row r="22" spans="1:8" s="21" customFormat="1" ht="24.75" customHeight="1">
      <c r="A22" s="181" t="s">
        <v>134</v>
      </c>
      <c r="B22" s="181"/>
      <c r="C22" s="12">
        <v>62105000</v>
      </c>
      <c r="D22" s="132">
        <v>0</v>
      </c>
      <c r="E22" s="132">
        <v>0</v>
      </c>
      <c r="F22" s="132">
        <v>0</v>
      </c>
      <c r="G22" s="19">
        <v>0</v>
      </c>
      <c r="H22" s="143"/>
    </row>
    <row r="23" spans="1:8" s="21" customFormat="1" ht="24.75" customHeight="1">
      <c r="A23" s="181" t="s">
        <v>113</v>
      </c>
      <c r="B23" s="181"/>
      <c r="C23" s="12">
        <v>38179999.93992</v>
      </c>
      <c r="D23" s="132">
        <v>0</v>
      </c>
      <c r="E23" s="132">
        <v>6904000</v>
      </c>
      <c r="F23" s="132">
        <v>6904000</v>
      </c>
      <c r="G23" s="19">
        <v>18.082765874447684</v>
      </c>
      <c r="H23" s="143"/>
    </row>
    <row r="24" spans="1:8" s="21" customFormat="1" ht="24.75" customHeight="1">
      <c r="A24" s="181" t="s">
        <v>92</v>
      </c>
      <c r="B24" s="181"/>
      <c r="C24" s="12">
        <v>35683840</v>
      </c>
      <c r="D24" s="132">
        <v>0</v>
      </c>
      <c r="E24" s="132">
        <v>8902240</v>
      </c>
      <c r="F24" s="132">
        <v>8902240</v>
      </c>
      <c r="G24" s="19">
        <v>24.94753927828395</v>
      </c>
      <c r="H24" s="143"/>
    </row>
    <row r="25" spans="1:8" s="21" customFormat="1" ht="24.75" customHeight="1">
      <c r="A25" s="181" t="s">
        <v>135</v>
      </c>
      <c r="B25" s="181"/>
      <c r="C25" s="12">
        <v>5815000</v>
      </c>
      <c r="D25" s="132">
        <v>0</v>
      </c>
      <c r="E25" s="132">
        <v>0</v>
      </c>
      <c r="F25" s="132">
        <v>0</v>
      </c>
      <c r="G25" s="19">
        <v>0</v>
      </c>
      <c r="H25" s="143"/>
    </row>
    <row r="26" spans="1:8" s="21" customFormat="1" ht="24.75" customHeight="1">
      <c r="A26" s="181" t="s">
        <v>131</v>
      </c>
      <c r="B26" s="181"/>
      <c r="C26" s="12">
        <v>10240000</v>
      </c>
      <c r="D26" s="132">
        <v>0</v>
      </c>
      <c r="E26" s="132">
        <v>0</v>
      </c>
      <c r="F26" s="132">
        <v>0</v>
      </c>
      <c r="G26" s="19">
        <v>0</v>
      </c>
      <c r="H26" s="143"/>
    </row>
    <row r="27" spans="1:8" s="21" customFormat="1" ht="24.75" customHeight="1">
      <c r="A27" s="181" t="s">
        <v>48</v>
      </c>
      <c r="B27" s="181"/>
      <c r="C27" s="12">
        <v>17920000</v>
      </c>
      <c r="D27" s="132">
        <v>0</v>
      </c>
      <c r="E27" s="132">
        <v>0</v>
      </c>
      <c r="F27" s="132">
        <v>0</v>
      </c>
      <c r="G27" s="19">
        <v>0</v>
      </c>
      <c r="H27" s="143"/>
    </row>
    <row r="28" spans="1:8" s="21" customFormat="1" ht="24.75" customHeight="1">
      <c r="A28" s="181" t="s">
        <v>65</v>
      </c>
      <c r="B28" s="181"/>
      <c r="C28" s="12">
        <v>37954120</v>
      </c>
      <c r="D28" s="132">
        <v>0</v>
      </c>
      <c r="E28" s="132">
        <v>0</v>
      </c>
      <c r="F28" s="132">
        <v>0</v>
      </c>
      <c r="G28" s="19">
        <v>0</v>
      </c>
      <c r="H28" s="143"/>
    </row>
    <row r="29" spans="1:8" s="21" customFormat="1" ht="24.75" customHeight="1">
      <c r="A29" s="198" t="s">
        <v>66</v>
      </c>
      <c r="B29" s="199"/>
      <c r="C29" s="12">
        <v>8980000</v>
      </c>
      <c r="D29" s="132">
        <v>0</v>
      </c>
      <c r="E29" s="132">
        <v>0</v>
      </c>
      <c r="F29" s="132">
        <v>0</v>
      </c>
      <c r="G29" s="19">
        <v>0</v>
      </c>
      <c r="H29" s="143"/>
    </row>
    <row r="30" spans="1:8" s="21" customFormat="1" ht="24.75" customHeight="1">
      <c r="A30" s="181" t="s">
        <v>67</v>
      </c>
      <c r="B30" s="181"/>
      <c r="C30" s="12">
        <v>17500000.000008002</v>
      </c>
      <c r="D30" s="132">
        <v>0</v>
      </c>
      <c r="E30" s="132">
        <v>0</v>
      </c>
      <c r="F30" s="132">
        <v>0</v>
      </c>
      <c r="G30" s="19">
        <v>0</v>
      </c>
      <c r="H30" s="143"/>
    </row>
    <row r="31" spans="1:8" s="21" customFormat="1" ht="24.75" customHeight="1">
      <c r="A31" s="181" t="s">
        <v>68</v>
      </c>
      <c r="B31" s="181"/>
      <c r="C31" s="12">
        <v>25596000</v>
      </c>
      <c r="D31" s="132">
        <v>0</v>
      </c>
      <c r="E31" s="132">
        <v>0</v>
      </c>
      <c r="F31" s="132">
        <v>0</v>
      </c>
      <c r="G31" s="19">
        <v>0</v>
      </c>
      <c r="H31" s="143"/>
    </row>
    <row r="32" spans="1:8" s="21" customFormat="1" ht="24.75" customHeight="1">
      <c r="A32" s="181" t="s">
        <v>62</v>
      </c>
      <c r="B32" s="181"/>
      <c r="C32" s="12">
        <v>8000000</v>
      </c>
      <c r="D32" s="132">
        <v>0</v>
      </c>
      <c r="E32" s="132">
        <v>0</v>
      </c>
      <c r="F32" s="132">
        <v>0</v>
      </c>
      <c r="G32" s="19">
        <v>0</v>
      </c>
      <c r="H32" s="143"/>
    </row>
    <row r="33" spans="1:8" s="21" customFormat="1" ht="24.75" customHeight="1">
      <c r="A33" s="198" t="s">
        <v>136</v>
      </c>
      <c r="B33" s="199"/>
      <c r="C33" s="12">
        <v>15000000</v>
      </c>
      <c r="D33" s="132">
        <v>0</v>
      </c>
      <c r="E33" s="132">
        <v>0</v>
      </c>
      <c r="F33" s="132">
        <v>0</v>
      </c>
      <c r="G33" s="19">
        <v>0</v>
      </c>
      <c r="H33" s="143"/>
    </row>
    <row r="34" spans="1:8" s="21" customFormat="1" ht="24.75" customHeight="1">
      <c r="A34" s="181" t="s">
        <v>137</v>
      </c>
      <c r="B34" s="181"/>
      <c r="C34" s="12">
        <v>11200000</v>
      </c>
      <c r="D34" s="132">
        <v>0</v>
      </c>
      <c r="E34" s="132">
        <v>0</v>
      </c>
      <c r="F34" s="132">
        <v>0</v>
      </c>
      <c r="G34" s="19">
        <v>0</v>
      </c>
      <c r="H34" s="143"/>
    </row>
    <row r="35" spans="1:8" s="21" customFormat="1" ht="24.75" customHeight="1">
      <c r="A35" s="181" t="s">
        <v>69</v>
      </c>
      <c r="B35" s="181"/>
      <c r="C35" s="12">
        <v>16900000</v>
      </c>
      <c r="D35" s="132">
        <v>0</v>
      </c>
      <c r="E35" s="132">
        <v>0</v>
      </c>
      <c r="F35" s="132">
        <v>0</v>
      </c>
      <c r="G35" s="19">
        <v>0</v>
      </c>
      <c r="H35" s="143"/>
    </row>
    <row r="36" spans="1:8" s="21" customFormat="1" ht="24.75" customHeight="1">
      <c r="A36" s="181" t="s">
        <v>70</v>
      </c>
      <c r="B36" s="181"/>
      <c r="C36" s="12">
        <v>40055000</v>
      </c>
      <c r="D36" s="132">
        <v>0</v>
      </c>
      <c r="E36" s="132">
        <v>0</v>
      </c>
      <c r="F36" s="132">
        <v>0</v>
      </c>
      <c r="G36" s="19">
        <v>0</v>
      </c>
      <c r="H36" s="143"/>
    </row>
    <row r="37" spans="1:8" s="23" customFormat="1" ht="24.75" customHeight="1">
      <c r="A37" s="181" t="s">
        <v>128</v>
      </c>
      <c r="B37" s="181"/>
      <c r="C37" s="12">
        <v>6799000</v>
      </c>
      <c r="D37" s="132">
        <v>0</v>
      </c>
      <c r="E37" s="132">
        <v>0</v>
      </c>
      <c r="F37" s="132">
        <v>0</v>
      </c>
      <c r="G37" s="19">
        <v>0</v>
      </c>
      <c r="H37" s="144"/>
    </row>
    <row r="38" spans="1:8" s="23" customFormat="1" ht="24.75" customHeight="1">
      <c r="A38" s="196"/>
      <c r="B38" s="197"/>
      <c r="C38" s="148">
        <v>1011441999.9399279</v>
      </c>
      <c r="D38" s="148">
        <v>0</v>
      </c>
      <c r="E38" s="148">
        <v>82725376.65</v>
      </c>
      <c r="F38" s="148">
        <v>82725376.65</v>
      </c>
      <c r="G38" s="19">
        <v>8.178954072988196</v>
      </c>
      <c r="H38" s="144"/>
    </row>
    <row r="39" spans="1:8" s="23" customFormat="1" ht="24.75" customHeight="1">
      <c r="A39" s="196"/>
      <c r="B39" s="197"/>
      <c r="C39" s="11"/>
      <c r="D39" s="148"/>
      <c r="E39" s="148"/>
      <c r="F39" s="148"/>
      <c r="G39" s="19"/>
      <c r="H39" s="144"/>
    </row>
    <row r="40" spans="1:8" s="21" customFormat="1" ht="24.75" customHeight="1">
      <c r="A40" s="182" t="s">
        <v>81</v>
      </c>
      <c r="B40" s="182"/>
      <c r="C40" s="12"/>
      <c r="D40" s="132"/>
      <c r="E40" s="132"/>
      <c r="F40" s="132"/>
      <c r="G40" s="19"/>
      <c r="H40" s="143"/>
    </row>
    <row r="41" spans="1:8" s="21" customFormat="1" ht="24.75" customHeight="1">
      <c r="A41" s="181" t="s">
        <v>138</v>
      </c>
      <c r="B41" s="181"/>
      <c r="C41" s="12">
        <v>112862000</v>
      </c>
      <c r="D41" s="132">
        <v>0</v>
      </c>
      <c r="E41" s="132">
        <v>0</v>
      </c>
      <c r="F41" s="132">
        <v>0</v>
      </c>
      <c r="G41" s="19">
        <v>0</v>
      </c>
      <c r="H41" s="143"/>
    </row>
    <row r="42" spans="1:8" s="21" customFormat="1" ht="24.75" customHeight="1">
      <c r="A42" s="181" t="s">
        <v>71</v>
      </c>
      <c r="B42" s="181"/>
      <c r="C42" s="12">
        <v>4727900</v>
      </c>
      <c r="D42" s="132">
        <v>0</v>
      </c>
      <c r="E42" s="132">
        <v>0</v>
      </c>
      <c r="F42" s="132">
        <v>0</v>
      </c>
      <c r="G42" s="19">
        <v>0</v>
      </c>
      <c r="H42" s="143"/>
    </row>
    <row r="43" spans="1:8" s="21" customFormat="1" ht="24.75" customHeight="1">
      <c r="A43" s="181" t="s">
        <v>143</v>
      </c>
      <c r="B43" s="181"/>
      <c r="C43" s="12">
        <v>4727900</v>
      </c>
      <c r="D43" s="132">
        <v>0</v>
      </c>
      <c r="E43" s="132">
        <v>0</v>
      </c>
      <c r="F43" s="132">
        <v>0</v>
      </c>
      <c r="G43" s="19">
        <v>0</v>
      </c>
      <c r="H43" s="143"/>
    </row>
    <row r="44" spans="1:8" s="21" customFormat="1" ht="24.75" customHeight="1">
      <c r="A44" s="181" t="s">
        <v>139</v>
      </c>
      <c r="B44" s="181"/>
      <c r="C44" s="12">
        <v>7091850</v>
      </c>
      <c r="D44" s="132">
        <v>0</v>
      </c>
      <c r="E44" s="132">
        <v>0</v>
      </c>
      <c r="F44" s="132">
        <v>0</v>
      </c>
      <c r="G44" s="19">
        <v>0</v>
      </c>
      <c r="H44" s="143"/>
    </row>
    <row r="45" spans="1:8" s="21" customFormat="1" ht="24.75" customHeight="1">
      <c r="A45" s="181" t="s">
        <v>91</v>
      </c>
      <c r="B45" s="181"/>
      <c r="C45" s="132">
        <v>13899999.998599999</v>
      </c>
      <c r="D45" s="132">
        <v>0</v>
      </c>
      <c r="E45" s="132">
        <v>0</v>
      </c>
      <c r="F45" s="132">
        <v>0</v>
      </c>
      <c r="G45" s="19">
        <v>0</v>
      </c>
      <c r="H45" s="143"/>
    </row>
    <row r="46" spans="1:8" s="21" customFormat="1" ht="24.75" customHeight="1">
      <c r="A46" s="181" t="s">
        <v>92</v>
      </c>
      <c r="B46" s="181"/>
      <c r="C46" s="132">
        <v>16816999.98</v>
      </c>
      <c r="D46" s="132">
        <v>0</v>
      </c>
      <c r="E46" s="132">
        <v>0</v>
      </c>
      <c r="F46" s="132">
        <v>0</v>
      </c>
      <c r="G46" s="19">
        <v>0</v>
      </c>
      <c r="H46" s="143"/>
    </row>
    <row r="47" spans="1:8" s="21" customFormat="1" ht="24.75" customHeight="1">
      <c r="A47" s="181" t="s">
        <v>140</v>
      </c>
      <c r="B47" s="181"/>
      <c r="C47" s="132">
        <v>4727899.999992</v>
      </c>
      <c r="D47" s="132">
        <v>0</v>
      </c>
      <c r="E47" s="132">
        <v>0</v>
      </c>
      <c r="F47" s="132">
        <v>0</v>
      </c>
      <c r="G47" s="19">
        <v>0</v>
      </c>
      <c r="H47" s="143"/>
    </row>
    <row r="48" spans="1:8" s="21" customFormat="1" ht="24.75" customHeight="1">
      <c r="A48" s="181" t="s">
        <v>93</v>
      </c>
      <c r="B48" s="181"/>
      <c r="C48" s="132">
        <v>4727900</v>
      </c>
      <c r="D48" s="132">
        <v>0</v>
      </c>
      <c r="E48" s="132">
        <v>0</v>
      </c>
      <c r="F48" s="132">
        <v>0</v>
      </c>
      <c r="G48" s="19">
        <v>0</v>
      </c>
      <c r="H48" s="143"/>
    </row>
    <row r="49" spans="1:8" s="21" customFormat="1" ht="24.75" customHeight="1">
      <c r="A49" s="181" t="s">
        <v>63</v>
      </c>
      <c r="B49" s="181"/>
      <c r="C49" s="132">
        <v>483206000.3251008</v>
      </c>
      <c r="D49" s="132">
        <v>0</v>
      </c>
      <c r="E49" s="132">
        <v>0</v>
      </c>
      <c r="F49" s="132">
        <v>0</v>
      </c>
      <c r="G49" s="19">
        <v>0</v>
      </c>
      <c r="H49" s="143"/>
    </row>
    <row r="50" spans="1:8" s="21" customFormat="1" ht="24.75" customHeight="1">
      <c r="A50" s="181" t="s">
        <v>141</v>
      </c>
      <c r="B50" s="181"/>
      <c r="C50" s="132">
        <v>1074690999.89302</v>
      </c>
      <c r="D50" s="132">
        <v>0</v>
      </c>
      <c r="E50" s="132">
        <v>0</v>
      </c>
      <c r="F50" s="132">
        <v>0</v>
      </c>
      <c r="G50" s="19">
        <v>0</v>
      </c>
      <c r="H50" s="143"/>
    </row>
    <row r="51" spans="1:8" s="21" customFormat="1" ht="24.75" customHeight="1">
      <c r="A51" s="181" t="s">
        <v>64</v>
      </c>
      <c r="B51" s="181"/>
      <c r="C51" s="132">
        <v>372139999.992772</v>
      </c>
      <c r="D51" s="132">
        <v>0</v>
      </c>
      <c r="E51" s="132">
        <v>0</v>
      </c>
      <c r="F51" s="132">
        <v>0</v>
      </c>
      <c r="G51" s="19">
        <v>0</v>
      </c>
      <c r="H51" s="143"/>
    </row>
    <row r="52" spans="1:8" s="21" customFormat="1" ht="24.75" customHeight="1">
      <c r="A52" s="181" t="s">
        <v>142</v>
      </c>
      <c r="B52" s="181"/>
      <c r="C52" s="12">
        <v>523042000</v>
      </c>
      <c r="D52" s="132">
        <v>0</v>
      </c>
      <c r="E52" s="132">
        <v>0</v>
      </c>
      <c r="F52" s="132">
        <v>0</v>
      </c>
      <c r="G52" s="19">
        <v>0</v>
      </c>
      <c r="H52" s="143"/>
    </row>
    <row r="53" spans="1:8" s="21" customFormat="1" ht="24.75" customHeight="1">
      <c r="A53" s="181" t="s">
        <v>72</v>
      </c>
      <c r="B53" s="181"/>
      <c r="C53" s="12">
        <v>228479999.996</v>
      </c>
      <c r="D53" s="132">
        <v>0</v>
      </c>
      <c r="E53" s="132">
        <v>0</v>
      </c>
      <c r="F53" s="132">
        <v>0</v>
      </c>
      <c r="G53" s="19">
        <v>0</v>
      </c>
      <c r="H53" s="143"/>
    </row>
    <row r="54" spans="1:8" s="21" customFormat="1" ht="24.75" customHeight="1">
      <c r="A54" s="181" t="s">
        <v>47</v>
      </c>
      <c r="B54" s="181"/>
      <c r="C54" s="12">
        <v>19404000</v>
      </c>
      <c r="D54" s="132">
        <v>0</v>
      </c>
      <c r="E54" s="132">
        <v>0</v>
      </c>
      <c r="F54" s="132">
        <v>0</v>
      </c>
      <c r="G54" s="19">
        <v>0</v>
      </c>
      <c r="H54" s="143"/>
    </row>
    <row r="55" spans="1:8" s="21" customFormat="1" ht="24.75" customHeight="1">
      <c r="A55" s="181" t="s">
        <v>48</v>
      </c>
      <c r="B55" s="181"/>
      <c r="C55" s="12">
        <v>13724000</v>
      </c>
      <c r="D55" s="132">
        <v>0</v>
      </c>
      <c r="E55" s="132">
        <v>0</v>
      </c>
      <c r="F55" s="132">
        <v>0</v>
      </c>
      <c r="G55" s="19">
        <v>0</v>
      </c>
      <c r="H55" s="143"/>
    </row>
    <row r="56" spans="1:8" s="21" customFormat="1" ht="24.75" customHeight="1">
      <c r="A56" s="181" t="s">
        <v>65</v>
      </c>
      <c r="B56" s="181"/>
      <c r="C56" s="12">
        <v>9455800</v>
      </c>
      <c r="D56" s="132">
        <v>0</v>
      </c>
      <c r="E56" s="132">
        <v>0</v>
      </c>
      <c r="F56" s="132">
        <v>0</v>
      </c>
      <c r="G56" s="19">
        <v>0</v>
      </c>
      <c r="H56" s="143"/>
    </row>
    <row r="57" spans="1:8" s="21" customFormat="1" ht="24.75" customHeight="1">
      <c r="A57" s="181" t="s">
        <v>67</v>
      </c>
      <c r="B57" s="181"/>
      <c r="C57" s="12">
        <v>7091850</v>
      </c>
      <c r="D57" s="132">
        <v>0</v>
      </c>
      <c r="E57" s="132">
        <v>0</v>
      </c>
      <c r="F57" s="132">
        <v>0</v>
      </c>
      <c r="G57" s="19">
        <v>0</v>
      </c>
      <c r="H57" s="143"/>
    </row>
    <row r="58" spans="1:8" s="21" customFormat="1" ht="24.75" customHeight="1">
      <c r="A58" s="181" t="s">
        <v>70</v>
      </c>
      <c r="B58" s="181"/>
      <c r="C58" s="12">
        <v>4727899.9999400005</v>
      </c>
      <c r="D58" s="132">
        <v>0</v>
      </c>
      <c r="E58" s="132">
        <v>0</v>
      </c>
      <c r="F58" s="132">
        <v>0</v>
      </c>
      <c r="G58" s="19">
        <v>0</v>
      </c>
      <c r="H58" s="143"/>
    </row>
    <row r="59" spans="1:8" s="21" customFormat="1" ht="24.75" customHeight="1">
      <c r="A59" s="194"/>
      <c r="B59" s="195"/>
      <c r="C59" s="148">
        <v>2905545000.1854243</v>
      </c>
      <c r="D59" s="148">
        <v>0</v>
      </c>
      <c r="E59" s="148">
        <v>0</v>
      </c>
      <c r="F59" s="148">
        <v>0</v>
      </c>
      <c r="G59" s="19">
        <v>0</v>
      </c>
      <c r="H59" s="143"/>
    </row>
    <row r="60" spans="1:8" s="21" customFormat="1" ht="24.75" customHeight="1">
      <c r="A60" s="163" t="s">
        <v>97</v>
      </c>
      <c r="B60" s="157"/>
      <c r="C60" s="12">
        <v>51244000</v>
      </c>
      <c r="D60" s="148">
        <v>0</v>
      </c>
      <c r="E60" s="148">
        <v>3526000</v>
      </c>
      <c r="F60" s="148">
        <v>3526000</v>
      </c>
      <c r="G60" s="19">
        <v>6.88080555772383</v>
      </c>
      <c r="H60" s="143"/>
    </row>
    <row r="61" spans="1:8" s="21" customFormat="1" ht="24.75" customHeight="1">
      <c r="A61" s="181" t="s">
        <v>96</v>
      </c>
      <c r="B61" s="181"/>
      <c r="C61" s="12">
        <v>26098315000</v>
      </c>
      <c r="D61" s="148">
        <v>0</v>
      </c>
      <c r="E61" s="148">
        <v>1956749493.5200002</v>
      </c>
      <c r="F61" s="148">
        <v>1956749493.5200002</v>
      </c>
      <c r="G61" s="19">
        <v>7.497608537256141</v>
      </c>
      <c r="H61" s="143"/>
    </row>
    <row r="62" spans="1:8" s="21" customFormat="1" ht="24.75" customHeight="1">
      <c r="A62" s="186" t="s">
        <v>14</v>
      </c>
      <c r="B62" s="186"/>
      <c r="C62" s="11">
        <v>26149559000</v>
      </c>
      <c r="D62" s="148">
        <v>0</v>
      </c>
      <c r="E62" s="148">
        <v>1960275493.5200002</v>
      </c>
      <c r="F62" s="148">
        <v>1960275493.5200002</v>
      </c>
      <c r="G62" s="19">
        <v>7.4963998189032575</v>
      </c>
      <c r="H62" s="143"/>
    </row>
    <row r="63" spans="1:8" s="23" customFormat="1" ht="24.75" customHeight="1">
      <c r="A63" s="182" t="s">
        <v>150</v>
      </c>
      <c r="B63" s="182"/>
      <c r="C63" s="11">
        <v>37800332000.035355</v>
      </c>
      <c r="D63" s="148">
        <v>0</v>
      </c>
      <c r="E63" s="148">
        <v>2043000870.1700003</v>
      </c>
      <c r="F63" s="148">
        <v>2043000870.1700003</v>
      </c>
      <c r="G63" s="19">
        <v>5.404716736795035</v>
      </c>
      <c r="H63" s="144"/>
    </row>
    <row r="64" spans="1:256" s="23" customFormat="1" ht="24.75" customHeight="1">
      <c r="A64" s="184"/>
      <c r="B64" s="185"/>
      <c r="C64" s="22"/>
      <c r="D64" s="22"/>
      <c r="E64" s="22"/>
      <c r="F64" s="22"/>
      <c r="G64" s="19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  <c r="HJ64" s="162"/>
      <c r="HK64" s="162"/>
      <c r="HL64" s="162"/>
      <c r="HM64" s="162"/>
      <c r="HN64" s="162"/>
      <c r="HO64" s="162"/>
      <c r="HP64" s="162"/>
      <c r="HQ64" s="162"/>
      <c r="HR64" s="162"/>
      <c r="HS64" s="162"/>
      <c r="HT64" s="162"/>
      <c r="HU64" s="162"/>
      <c r="HV64" s="162"/>
      <c r="HW64" s="162"/>
      <c r="HX64" s="162"/>
      <c r="HY64" s="162"/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2"/>
      <c r="IL64" s="162"/>
      <c r="IM64" s="162"/>
      <c r="IN64" s="162"/>
      <c r="IO64" s="162"/>
      <c r="IP64" s="162"/>
      <c r="IQ64" s="162"/>
      <c r="IR64" s="162"/>
      <c r="IS64" s="162"/>
      <c r="IT64" s="162"/>
      <c r="IU64" s="162"/>
      <c r="IV64" s="162"/>
    </row>
    <row r="65" spans="1:256" s="23" customFormat="1" ht="24.75" customHeight="1">
      <c r="A65" s="184"/>
      <c r="B65" s="185"/>
      <c r="C65" s="22" t="s">
        <v>152</v>
      </c>
      <c r="D65" s="22"/>
      <c r="E65" s="22"/>
      <c r="F65" s="22"/>
      <c r="G65" s="19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  <c r="IN65" s="162"/>
      <c r="IO65" s="162"/>
      <c r="IP65" s="162"/>
      <c r="IQ65" s="162"/>
      <c r="IR65" s="162"/>
      <c r="IS65" s="162"/>
      <c r="IT65" s="162"/>
      <c r="IU65" s="162"/>
      <c r="IV65" s="162"/>
    </row>
    <row r="66" spans="1:8" s="10" customFormat="1" ht="24.75" customHeight="1">
      <c r="A66" s="187" t="s">
        <v>153</v>
      </c>
      <c r="B66" s="188"/>
      <c r="C66" s="11">
        <v>1522432280</v>
      </c>
      <c r="D66" s="11">
        <v>0</v>
      </c>
      <c r="E66" s="11">
        <v>0</v>
      </c>
      <c r="F66" s="11">
        <v>0</v>
      </c>
      <c r="G66" s="19"/>
      <c r="H66" s="15"/>
    </row>
    <row r="67" spans="1:8" s="10" customFormat="1" ht="24.75" customHeight="1">
      <c r="A67" s="165"/>
      <c r="B67" s="166"/>
      <c r="C67" s="11"/>
      <c r="D67" s="11"/>
      <c r="E67" s="11"/>
      <c r="F67" s="11"/>
      <c r="G67" s="19"/>
      <c r="H67" s="15"/>
    </row>
    <row r="68" spans="1:8" s="10" customFormat="1" ht="24.75" customHeight="1">
      <c r="A68" s="182"/>
      <c r="B68" s="182"/>
      <c r="C68" s="148" t="s">
        <v>154</v>
      </c>
      <c r="D68" s="148"/>
      <c r="E68" s="132"/>
      <c r="F68" s="132"/>
      <c r="G68" s="19"/>
      <c r="H68" s="15"/>
    </row>
    <row r="69" spans="1:8" s="10" customFormat="1" ht="24.75" customHeight="1">
      <c r="A69" s="163" t="s">
        <v>99</v>
      </c>
      <c r="B69" s="157"/>
      <c r="C69" s="132">
        <v>8162455.71</v>
      </c>
      <c r="D69" s="132">
        <v>0</v>
      </c>
      <c r="E69" s="132">
        <v>0</v>
      </c>
      <c r="F69" s="132">
        <v>0</v>
      </c>
      <c r="G69" s="19">
        <v>0</v>
      </c>
      <c r="H69" s="15"/>
    </row>
    <row r="70" spans="1:8" s="10" customFormat="1" ht="24.75" customHeight="1">
      <c r="A70" s="181" t="s">
        <v>95</v>
      </c>
      <c r="B70" s="181"/>
      <c r="C70" s="132">
        <v>603323922.18</v>
      </c>
      <c r="D70" s="132">
        <v>0</v>
      </c>
      <c r="E70" s="132">
        <v>0</v>
      </c>
      <c r="F70" s="132">
        <v>0</v>
      </c>
      <c r="G70" s="19">
        <v>0</v>
      </c>
      <c r="H70" s="15"/>
    </row>
    <row r="71" spans="1:8" s="10" customFormat="1" ht="24.75" customHeight="1">
      <c r="A71" s="181" t="s">
        <v>109</v>
      </c>
      <c r="B71" s="181"/>
      <c r="C71" s="132">
        <v>5450000</v>
      </c>
      <c r="D71" s="132">
        <v>0</v>
      </c>
      <c r="E71" s="132">
        <v>0</v>
      </c>
      <c r="F71" s="132">
        <v>0</v>
      </c>
      <c r="G71" s="19">
        <v>0</v>
      </c>
      <c r="H71" s="15"/>
    </row>
    <row r="72" spans="1:8" s="10" customFormat="1" ht="24.75" customHeight="1">
      <c r="A72" s="181" t="s">
        <v>145</v>
      </c>
      <c r="B72" s="181"/>
      <c r="C72" s="132">
        <v>5962800</v>
      </c>
      <c r="D72" s="132">
        <v>0</v>
      </c>
      <c r="E72" s="132">
        <v>0</v>
      </c>
      <c r="F72" s="132">
        <v>0</v>
      </c>
      <c r="G72" s="19">
        <v>0</v>
      </c>
      <c r="H72" s="15"/>
    </row>
    <row r="73" spans="1:8" s="10" customFormat="1" ht="24.75" customHeight="1">
      <c r="A73" s="181" t="s">
        <v>144</v>
      </c>
      <c r="B73" s="181"/>
      <c r="C73" s="132">
        <v>3688480</v>
      </c>
      <c r="D73" s="132">
        <v>0</v>
      </c>
      <c r="E73" s="132">
        <v>0</v>
      </c>
      <c r="F73" s="132">
        <v>0</v>
      </c>
      <c r="G73" s="19">
        <v>0</v>
      </c>
      <c r="H73" s="15"/>
    </row>
    <row r="74" spans="1:8" s="10" customFormat="1" ht="24.75" customHeight="1">
      <c r="A74" s="164" t="s">
        <v>151</v>
      </c>
      <c r="B74" s="167"/>
      <c r="C74" s="133">
        <v>4073255.23</v>
      </c>
      <c r="D74" s="133">
        <v>0</v>
      </c>
      <c r="E74" s="133">
        <v>3065000</v>
      </c>
      <c r="F74" s="133">
        <v>3065000</v>
      </c>
      <c r="G74" s="19">
        <v>75.2469419894417</v>
      </c>
      <c r="H74" s="15"/>
    </row>
    <row r="75" spans="1:8" s="10" customFormat="1" ht="24.75" customHeight="1" thickBot="1">
      <c r="A75" s="177" t="s">
        <v>102</v>
      </c>
      <c r="B75" s="178"/>
      <c r="C75" s="135">
        <v>630660913.12</v>
      </c>
      <c r="D75" s="135">
        <v>0</v>
      </c>
      <c r="E75" s="135">
        <v>3065000</v>
      </c>
      <c r="F75" s="135">
        <v>3065000</v>
      </c>
      <c r="G75" s="28">
        <v>0.4859980912463497</v>
      </c>
      <c r="H75" s="15"/>
    </row>
    <row r="76" spans="1:8" s="23" customFormat="1" ht="24.75" customHeight="1" thickBot="1" thickTop="1">
      <c r="A76" s="179" t="s">
        <v>73</v>
      </c>
      <c r="B76" s="180"/>
      <c r="C76" s="25">
        <v>39953425193.15536</v>
      </c>
      <c r="D76" s="25">
        <v>0</v>
      </c>
      <c r="E76" s="25">
        <v>2046065870.1700003</v>
      </c>
      <c r="F76" s="25">
        <v>2046065870.1700003</v>
      </c>
      <c r="G76" s="26">
        <v>5.12112756360254</v>
      </c>
      <c r="H76" s="144"/>
    </row>
    <row r="77" spans="3:8" s="10" customFormat="1" ht="21" customHeight="1" thickTop="1">
      <c r="C77" s="15"/>
      <c r="D77" s="15"/>
      <c r="E77" s="15"/>
      <c r="F77" s="15"/>
      <c r="G77" s="14"/>
      <c r="H77" s="15"/>
    </row>
    <row r="78" spans="3:8" s="10" customFormat="1" ht="21" customHeight="1">
      <c r="C78" s="15"/>
      <c r="D78" s="15"/>
      <c r="E78" s="15"/>
      <c r="F78" s="15"/>
      <c r="G78" s="14"/>
      <c r="H78" s="15"/>
    </row>
    <row r="79" spans="1:8" s="17" customFormat="1" ht="22.5" customHeight="1">
      <c r="A79" s="1"/>
      <c r="B79" s="30"/>
      <c r="C79" s="24"/>
      <c r="D79" s="31"/>
      <c r="E79" s="149"/>
      <c r="F79" s="149">
        <f>E76-F76</f>
        <v>0</v>
      </c>
      <c r="G79" s="145"/>
      <c r="H79" s="31"/>
    </row>
    <row r="80" spans="1:8" s="17" customFormat="1" ht="22.5" customHeight="1">
      <c r="A80" s="1"/>
      <c r="B80" s="30"/>
      <c r="C80" s="24"/>
      <c r="D80" s="31"/>
      <c r="E80" s="149"/>
      <c r="F80" s="149"/>
      <c r="G80" s="145"/>
      <c r="H80" s="31"/>
    </row>
    <row r="81" spans="1:8" s="17" customFormat="1" ht="22.5" customHeight="1">
      <c r="A81" s="1"/>
      <c r="B81" s="30"/>
      <c r="C81" s="24"/>
      <c r="D81" s="31"/>
      <c r="E81" s="149"/>
      <c r="F81" s="149"/>
      <c r="G81" s="145"/>
      <c r="H81" s="31"/>
    </row>
  </sheetData>
  <sheetProtection/>
  <mergeCells count="71">
    <mergeCell ref="A20:B20"/>
    <mergeCell ref="A21:B21"/>
    <mergeCell ref="A58:B58"/>
    <mergeCell ref="A50:B50"/>
    <mergeCell ref="A51:B51"/>
    <mergeCell ref="A29:B29"/>
    <mergeCell ref="A35:B35"/>
    <mergeCell ref="A36:B36"/>
    <mergeCell ref="A33:B33"/>
    <mergeCell ref="A42:B42"/>
    <mergeCell ref="A14:B14"/>
    <mergeCell ref="A23:B23"/>
    <mergeCell ref="A24:B24"/>
    <mergeCell ref="A25:B25"/>
    <mergeCell ref="A26:B26"/>
    <mergeCell ref="A18:B18"/>
    <mergeCell ref="A12:B12"/>
    <mergeCell ref="A13:B13"/>
    <mergeCell ref="A19:B19"/>
    <mergeCell ref="A70:B70"/>
    <mergeCell ref="A71:B71"/>
    <mergeCell ref="A59:B59"/>
    <mergeCell ref="A61:B61"/>
    <mergeCell ref="A39:B39"/>
    <mergeCell ref="A38:B38"/>
    <mergeCell ref="A56:B56"/>
    <mergeCell ref="A53:B53"/>
    <mergeCell ref="A32:B32"/>
    <mergeCell ref="A1:G1"/>
    <mergeCell ref="A3:A4"/>
    <mergeCell ref="B3:B4"/>
    <mergeCell ref="D3:F3"/>
    <mergeCell ref="G3:G4"/>
    <mergeCell ref="A15:B15"/>
    <mergeCell ref="A11:B11"/>
    <mergeCell ref="A43:B43"/>
    <mergeCell ref="A22:B22"/>
    <mergeCell ref="A27:B27"/>
    <mergeCell ref="A28:B28"/>
    <mergeCell ref="A30:B30"/>
    <mergeCell ref="A31:B31"/>
    <mergeCell ref="A55:B55"/>
    <mergeCell ref="A40:B40"/>
    <mergeCell ref="A62:B62"/>
    <mergeCell ref="A66:B66"/>
    <mergeCell ref="A44:B44"/>
    <mergeCell ref="A45:B45"/>
    <mergeCell ref="A46:B46"/>
    <mergeCell ref="A48:B48"/>
    <mergeCell ref="A41:B41"/>
    <mergeCell ref="A54:B54"/>
    <mergeCell ref="A68:B68"/>
    <mergeCell ref="A5:F5"/>
    <mergeCell ref="B6:C6"/>
    <mergeCell ref="A7:B7"/>
    <mergeCell ref="A8:B8"/>
    <mergeCell ref="A9:B9"/>
    <mergeCell ref="A10:B10"/>
    <mergeCell ref="A57:B57"/>
    <mergeCell ref="A64:B64"/>
    <mergeCell ref="A65:B65"/>
    <mergeCell ref="A75:B75"/>
    <mergeCell ref="A76:B76"/>
    <mergeCell ref="A34:B34"/>
    <mergeCell ref="A37:B37"/>
    <mergeCell ref="A47:B47"/>
    <mergeCell ref="A49:B49"/>
    <mergeCell ref="A52:B52"/>
    <mergeCell ref="A63:B63"/>
    <mergeCell ref="A72:B72"/>
    <mergeCell ref="A73:B73"/>
  </mergeCells>
  <printOptions/>
  <pageMargins left="0.27" right="0.17" top="0.75" bottom="0.75" header="0.3" footer="0.3"/>
  <pageSetup firstPageNumber="15" useFirstPageNumber="1"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Babati District Council</dc:creator>
  <cp:keywords/>
  <dc:description/>
  <cp:lastModifiedBy>CANUTE</cp:lastModifiedBy>
  <cp:lastPrinted>2017-08-30T05:55:12Z</cp:lastPrinted>
  <dcterms:created xsi:type="dcterms:W3CDTF">2012-04-11T04:43:03Z</dcterms:created>
  <dcterms:modified xsi:type="dcterms:W3CDTF">2017-11-27T10:16:43Z</dcterms:modified>
  <cp:category/>
  <cp:version/>
  <cp:contentType/>
  <cp:contentStatus/>
</cp:coreProperties>
</file>